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esktop\Фін План\Фінплани 2024\Рішення звіт 2024\"/>
    </mc:Choice>
  </mc:AlternateContent>
  <xr:revisionPtr revIDLastSave="0" documentId="13_ncr:1_{24C1D131-0E72-4653-8E01-01CFA4D961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 рік" sheetId="1" r:id="rId1"/>
  </sheets>
  <definedNames>
    <definedName name="_xlnm.Print_Area" localSheetId="0">'2023 рік'!$A$1:$I$112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I48" i="1"/>
  <c r="H51" i="1"/>
  <c r="I51" i="1"/>
  <c r="H55" i="1"/>
  <c r="I55" i="1"/>
  <c r="I45" i="1"/>
  <c r="H45" i="1"/>
  <c r="G65" i="1"/>
  <c r="F64" i="1"/>
  <c r="E64" i="1"/>
  <c r="F63" i="1"/>
  <c r="E63" i="1"/>
  <c r="F62" i="1"/>
  <c r="E62" i="1"/>
  <c r="F61" i="1"/>
  <c r="E61" i="1"/>
  <c r="F60" i="1"/>
  <c r="E60" i="1"/>
  <c r="E65" i="1" s="1"/>
  <c r="F46" i="1"/>
  <c r="H46" i="1" s="1"/>
  <c r="G43" i="1"/>
  <c r="E43" i="1"/>
  <c r="H42" i="1"/>
  <c r="F39" i="1"/>
  <c r="E39" i="1"/>
  <c r="F37" i="1"/>
  <c r="E37" i="1"/>
  <c r="F36" i="1"/>
  <c r="E36" i="1"/>
  <c r="G33" i="1"/>
  <c r="E33" i="1"/>
  <c r="F30" i="1"/>
  <c r="E30" i="1"/>
  <c r="H29" i="1"/>
  <c r="E29" i="1"/>
  <c r="H23" i="1"/>
  <c r="E23" i="1"/>
  <c r="G22" i="1"/>
  <c r="E22" i="1"/>
  <c r="D22" i="1"/>
  <c r="F20" i="1"/>
  <c r="E20" i="1"/>
  <c r="F18" i="1"/>
  <c r="E18" i="1"/>
  <c r="F65" i="1" l="1"/>
  <c r="I60" i="1"/>
  <c r="H60" i="1"/>
  <c r="I61" i="1"/>
  <c r="H61" i="1"/>
  <c r="I62" i="1"/>
  <c r="H62" i="1"/>
  <c r="I63" i="1"/>
  <c r="H63" i="1"/>
  <c r="I64" i="1"/>
  <c r="H64" i="1"/>
  <c r="I65" i="1"/>
  <c r="H65" i="1"/>
  <c r="F22" i="1"/>
  <c r="I18" i="1"/>
  <c r="H18" i="1"/>
  <c r="I20" i="1"/>
  <c r="H20" i="1"/>
  <c r="G50" i="1"/>
  <c r="H50" i="1" s="1"/>
  <c r="G47" i="1"/>
  <c r="H47" i="1" s="1"/>
  <c r="G34" i="1"/>
  <c r="I22" i="1"/>
  <c r="H22" i="1"/>
  <c r="F33" i="1"/>
  <c r="I30" i="1"/>
  <c r="H30" i="1"/>
  <c r="I33" i="1"/>
  <c r="H33" i="1"/>
  <c r="F43" i="1"/>
  <c r="H43" i="1" s="1"/>
  <c r="I36" i="1"/>
  <c r="H36" i="1"/>
  <c r="I37" i="1"/>
  <c r="H37" i="1"/>
  <c r="I39" i="1"/>
  <c r="H39" i="1"/>
  <c r="I43" i="1"/>
  <c r="G53" i="1" l="1"/>
  <c r="H53" i="1" s="1"/>
  <c r="E34" i="1"/>
  <c r="E47" i="1"/>
  <c r="E50" i="1"/>
  <c r="F49" i="1"/>
  <c r="H49" i="1" s="1"/>
  <c r="F34" i="1"/>
  <c r="F56" i="1" l="1"/>
  <c r="H56" i="1" s="1"/>
  <c r="F52" i="1"/>
  <c r="H52" i="1" s="1"/>
  <c r="I34" i="1"/>
  <c r="H34" i="1"/>
  <c r="G57" i="1"/>
  <c r="H57" i="1" s="1"/>
  <c r="E53" i="1"/>
  <c r="E57" i="1" l="1"/>
</calcChain>
</file>

<file path=xl/sharedStrings.xml><?xml version="1.0" encoding="utf-8"?>
<sst xmlns="http://schemas.openxmlformats.org/spreadsheetml/2006/main" count="122" uniqueCount="110">
  <si>
    <t>КОДИ</t>
  </si>
  <si>
    <r>
      <rPr>
        <sz val="10"/>
        <rFont val="Times New Roman"/>
        <family val="1"/>
      </rPr>
      <t>Рік</t>
    </r>
  </si>
  <si>
    <t>за ЄДРПОУ</t>
  </si>
  <si>
    <r>
      <rPr>
        <sz val="10"/>
        <rFont val="Times New Roman"/>
        <family val="1"/>
      </rPr>
      <t>за СПОДУ</t>
    </r>
  </si>
  <si>
    <r>
      <rPr>
        <sz val="10"/>
        <rFont val="Times New Roman"/>
        <family val="1"/>
      </rPr>
      <t>Галузь</t>
    </r>
  </si>
  <si>
    <r>
      <rPr>
        <sz val="10"/>
        <rFont val="Times New Roman"/>
        <family val="1"/>
      </rPr>
      <t>за ЗКГНГ</t>
    </r>
  </si>
  <si>
    <r>
      <rPr>
        <sz val="10"/>
        <rFont val="Times New Roman"/>
        <family val="1"/>
      </rPr>
      <t>Вид економічної діяльності</t>
    </r>
  </si>
  <si>
    <r>
      <rPr>
        <sz val="10"/>
        <rFont val="Times New Roman"/>
        <family val="1"/>
      </rPr>
      <t>за КВЕД</t>
    </r>
  </si>
  <si>
    <t>35.30</t>
  </si>
  <si>
    <r>
      <rPr>
        <sz val="10"/>
        <rFont val="Times New Roman"/>
        <family val="1"/>
      </rPr>
      <t>Одиниці виміру: тис. гривень</t>
    </r>
  </si>
  <si>
    <r>
      <rPr>
        <sz val="10"/>
        <rFont val="Times New Roman"/>
        <family val="1"/>
      </rPr>
      <t>Показники</t>
    </r>
  </si>
  <si>
    <r>
      <rPr>
        <sz val="10"/>
        <rFont val="Times New Roman"/>
        <family val="1"/>
      </rPr>
      <t>Код рядка</t>
    </r>
  </si>
  <si>
    <t>Факт наростаючим підсумком з початку року</t>
  </si>
  <si>
    <r>
      <rPr>
        <sz val="10"/>
        <rFont val="Times New Roman"/>
        <family val="1"/>
      </rPr>
      <t>Звітний період (рік)</t>
    </r>
  </si>
  <si>
    <r>
      <rPr>
        <sz val="10"/>
        <rFont val="Times New Roman"/>
        <family val="1"/>
      </rPr>
      <t xml:space="preserve">минулий
</t>
    </r>
    <r>
      <rPr>
        <sz val="10"/>
        <rFont val="Times New Roman"/>
        <family val="1"/>
      </rPr>
      <t>рік</t>
    </r>
  </si>
  <si>
    <t>поточний
рік</t>
  </si>
  <si>
    <t>План</t>
  </si>
  <si>
    <t>Факт</t>
  </si>
  <si>
    <t>Відхилення   (+,-)</t>
  </si>
  <si>
    <t>Виконання    ( %)</t>
  </si>
  <si>
    <r>
      <rPr>
        <b/>
        <sz val="10"/>
        <rFont val="Times New Roman"/>
        <family val="1"/>
      </rPr>
      <t>І. Формування прибутку підприємства</t>
    </r>
  </si>
  <si>
    <r>
      <rPr>
        <b/>
        <sz val="10"/>
        <rFont val="Times New Roman"/>
        <family val="1"/>
      </rPr>
      <t>Доходи</t>
    </r>
  </si>
  <si>
    <r>
      <rPr>
        <sz val="10"/>
        <rFont val="Times New Roman"/>
        <family val="1"/>
      </rPr>
      <t xml:space="preserve">Дохід (виручка) від реалізації продукції
</t>
    </r>
    <r>
      <rPr>
        <sz val="10"/>
        <rFont val="Times New Roman"/>
        <family val="1"/>
      </rPr>
      <t>(товарів, робіт, послуг)</t>
    </r>
  </si>
  <si>
    <r>
      <rPr>
        <sz val="10"/>
        <rFont val="Times New Roman"/>
        <family val="1"/>
      </rPr>
      <t>в т.ч. за рахунок бюджетних коштів</t>
    </r>
  </si>
  <si>
    <r>
      <rPr>
        <sz val="10"/>
        <rFont val="Times New Roman"/>
        <family val="1"/>
      </rPr>
      <t>Податок на додану вартість</t>
    </r>
  </si>
  <si>
    <r>
      <rPr>
        <sz val="10"/>
        <rFont val="Times New Roman"/>
        <family val="1"/>
      </rPr>
      <t>Інші вирахування з доходу</t>
    </r>
  </si>
  <si>
    <r>
      <rPr>
        <b/>
        <sz val="10"/>
        <rFont val="Times New Roman"/>
        <family val="1"/>
      </rPr>
      <t>Чистий дохід (виручка) від реалізації продукції (товарів, робіт, послуг)</t>
    </r>
  </si>
  <si>
    <t>Інші операційні доходи</t>
  </si>
  <si>
    <r>
      <rPr>
        <sz val="10"/>
        <rFont val="Times New Roman"/>
        <family val="1"/>
      </rPr>
      <t>у тому числі:</t>
    </r>
  </si>
  <si>
    <r>
      <rPr>
        <sz val="10"/>
        <rFont val="Times New Roman"/>
        <family val="1"/>
      </rPr>
      <t>дохід від операційної оренди активів</t>
    </r>
  </si>
  <si>
    <r>
      <rPr>
        <sz val="10"/>
        <rFont val="Times New Roman"/>
        <family val="1"/>
      </rPr>
      <t>одержані гранти та субсидії</t>
    </r>
  </si>
  <si>
    <r>
      <rPr>
        <sz val="10"/>
        <rFont val="Times New Roman"/>
        <family val="1"/>
      </rPr>
      <t>Дохід від участі в капіталі</t>
    </r>
  </si>
  <si>
    <r>
      <rPr>
        <sz val="10"/>
        <rFont val="Times New Roman"/>
        <family val="1"/>
      </rPr>
      <t>Інші фінансові доходи</t>
    </r>
  </si>
  <si>
    <r>
      <rPr>
        <sz val="10"/>
        <rFont val="Times New Roman"/>
        <family val="1"/>
      </rPr>
      <t>Інші доходи</t>
    </r>
  </si>
  <si>
    <t>дохід від реалізації фінансових інвестицій</t>
  </si>
  <si>
    <r>
      <rPr>
        <sz val="10"/>
        <rFont val="Times New Roman"/>
        <family val="1"/>
      </rPr>
      <t>дохід від безоплатно одержаних активів</t>
    </r>
  </si>
  <si>
    <r>
      <rPr>
        <b/>
        <sz val="10"/>
        <rFont val="Times New Roman"/>
        <family val="1"/>
      </rPr>
      <t>Усього доходів</t>
    </r>
  </si>
  <si>
    <r>
      <rPr>
        <b/>
        <sz val="10"/>
        <rFont val="Times New Roman"/>
        <family val="1"/>
      </rPr>
      <t>Витрати</t>
    </r>
  </si>
  <si>
    <r>
      <rPr>
        <sz val="10"/>
        <rFont val="Times New Roman"/>
        <family val="1"/>
      </rPr>
      <t xml:space="preserve">Собівартість реалізованої продукції
</t>
    </r>
    <r>
      <rPr>
        <sz val="10"/>
        <rFont val="Times New Roman"/>
        <family val="1"/>
      </rPr>
      <t>(товарів, робіт і послуг)</t>
    </r>
  </si>
  <si>
    <r>
      <rPr>
        <sz val="10"/>
        <rFont val="Times New Roman"/>
        <family val="1"/>
      </rPr>
      <t>Адміністративні витрати</t>
    </r>
  </si>
  <si>
    <r>
      <rPr>
        <sz val="10"/>
        <rFont val="Times New Roman"/>
        <family val="1"/>
      </rPr>
      <t>Витрати на збут</t>
    </r>
  </si>
  <si>
    <r>
      <rPr>
        <sz val="10"/>
        <rFont val="Times New Roman"/>
        <family val="1"/>
      </rPr>
      <t>Інші операційні витрати</t>
    </r>
  </si>
  <si>
    <r>
      <rPr>
        <sz val="10"/>
        <rFont val="Times New Roman"/>
        <family val="1"/>
      </rPr>
      <t>Фінансові витрати</t>
    </r>
  </si>
  <si>
    <r>
      <rPr>
        <sz val="10"/>
        <rFont val="Times New Roman"/>
        <family val="1"/>
      </rPr>
      <t>Витрати від участі в капіталі</t>
    </r>
  </si>
  <si>
    <r>
      <rPr>
        <sz val="10"/>
        <rFont val="Times New Roman"/>
        <family val="1"/>
      </rPr>
      <t>Інші витрати</t>
    </r>
  </si>
  <si>
    <r>
      <rPr>
        <b/>
        <sz val="10"/>
        <rFont val="Times New Roman"/>
        <family val="1"/>
      </rPr>
      <t>Усього витрати</t>
    </r>
  </si>
  <si>
    <r>
      <rPr>
        <b/>
        <sz val="10"/>
        <rFont val="Times New Roman"/>
        <family val="1"/>
      </rPr>
      <t>Фінансові результати діяльності:</t>
    </r>
  </si>
  <si>
    <r>
      <rPr>
        <sz val="10"/>
        <rFont val="Times New Roman"/>
        <family val="1"/>
      </rPr>
      <t>Валовий прибуток (збиток):</t>
    </r>
  </si>
  <si>
    <r>
      <rPr>
        <sz val="10"/>
        <rFont val="Times New Roman"/>
        <family val="1"/>
      </rPr>
      <t>прибуток</t>
    </r>
  </si>
  <si>
    <r>
      <rPr>
        <sz val="10"/>
        <rFont val="Times New Roman"/>
        <family val="1"/>
      </rPr>
      <t>збиток</t>
    </r>
  </si>
  <si>
    <t>Фінансові результати від операційної діяльності</t>
  </si>
  <si>
    <t>Податок на прибуток від звичайної діяльності</t>
  </si>
  <si>
    <r>
      <rPr>
        <sz val="10"/>
        <rFont val="Times New Roman"/>
        <family val="1"/>
      </rPr>
      <t>Чистий прибуток (збиток), у тому числі:</t>
    </r>
  </si>
  <si>
    <t>Відрахування частини прибутку до бюджету</t>
  </si>
  <si>
    <r>
      <rPr>
        <b/>
        <sz val="10"/>
        <rFont val="Times New Roman"/>
        <family val="1"/>
      </rPr>
      <t>II. Елементи операційних витрат (разом)</t>
    </r>
  </si>
  <si>
    <r>
      <rPr>
        <sz val="10"/>
        <rFont val="Times New Roman"/>
        <family val="1"/>
      </rPr>
      <t>Матеріальні затрати</t>
    </r>
  </si>
  <si>
    <r>
      <rPr>
        <sz val="10"/>
        <rFont val="Times New Roman"/>
        <family val="1"/>
      </rPr>
      <t>Витрати на оплату праці</t>
    </r>
  </si>
  <si>
    <r>
      <rPr>
        <sz val="10"/>
        <rFont val="Times New Roman"/>
        <family val="1"/>
      </rPr>
      <t>Відрахування на соціальні заходи</t>
    </r>
  </si>
  <si>
    <r>
      <rPr>
        <sz val="10"/>
        <rFont val="Times New Roman"/>
        <family val="1"/>
      </rPr>
      <t>Амортизація</t>
    </r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</si>
  <si>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</si>
  <si>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</si>
  <si>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r>
      <rPr>
        <sz val="10"/>
        <rFont val="Times New Roman"/>
        <family val="1"/>
      </rPr>
      <t>податок на прибуток</t>
    </r>
  </si>
  <si>
    <r>
      <rPr>
        <sz val="10"/>
        <rFont val="Times New Roman"/>
        <family val="1"/>
      </rPr>
      <t xml:space="preserve">ПДВ, що підлягає сплаті до бюджету за
</t>
    </r>
    <r>
      <rPr>
        <sz val="10"/>
        <rFont val="Times New Roman"/>
        <family val="1"/>
      </rPr>
      <t>підсумками звітного періоду</t>
    </r>
  </si>
  <si>
    <r>
      <rPr>
        <sz val="10"/>
        <rFont val="Times New Roman"/>
        <family val="1"/>
      </rPr>
      <t xml:space="preserve">ПДВ, що підлягає відшкодуванню з
</t>
    </r>
    <r>
      <rPr>
        <sz val="10"/>
        <rFont val="Times New Roman"/>
        <family val="1"/>
      </rPr>
      <t>бюджету за підсумками звітного періоду</t>
    </r>
  </si>
  <si>
    <t>Інші податки, у тому числі (розшифрувати):</t>
  </si>
  <si>
    <r>
      <rPr>
        <sz val="10"/>
        <rFont val="Times New Roman"/>
        <family val="1"/>
      </rPr>
      <t>відрахування частини чистого прибутку комунальними підприємствами</t>
    </r>
  </si>
  <si>
    <r>
      <rPr>
        <sz val="10"/>
        <rFont val="Times New Roman"/>
        <family val="1"/>
      </rPr>
      <t>304/1</t>
    </r>
  </si>
  <si>
    <t>інші (екологічний податок)</t>
  </si>
  <si>
    <r>
      <rPr>
        <sz val="10"/>
        <rFont val="Times New Roman"/>
        <family val="1"/>
      </rPr>
      <t>304/2</t>
    </r>
  </si>
  <si>
    <t>авансовий внесок при виплаті дивадендів</t>
  </si>
  <si>
    <r>
      <rPr>
        <sz val="10"/>
        <rFont val="Times New Roman"/>
        <family val="1"/>
      </rPr>
      <t>304/3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</si>
  <si>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0"/>
        <rFont val="Times New Roman"/>
        <family val="1"/>
      </rPr>
      <t>Погашення податкової заборгованості, у тому числі:</t>
    </r>
  </si>
  <si>
    <t>погашення реструктуризованих та відстрочених сум, що підлягають сплаті у поточному році до бюджету</t>
  </si>
  <si>
    <r>
      <rPr>
        <sz val="10"/>
        <rFont val="Times New Roman"/>
        <family val="1"/>
      </rPr>
      <t>до державних цільових фондів</t>
    </r>
  </si>
  <si>
    <r>
      <rPr>
        <sz val="10"/>
        <rFont val="Times New Roman"/>
        <family val="1"/>
      </rPr>
      <t>неустойки (штрафи, пені)</t>
    </r>
  </si>
  <si>
    <r>
      <rPr>
        <b/>
        <sz val="10"/>
        <rFont val="Times New Roman"/>
        <family val="1"/>
      </rPr>
      <t>Внески до державних цільових фондів, у тому числі:</t>
    </r>
  </si>
  <si>
    <t>інші (військовий збір)</t>
  </si>
  <si>
    <r>
      <rPr>
        <sz val="10"/>
        <rFont val="Times New Roman"/>
        <family val="1"/>
      </rPr>
      <t>місцеві податки та збори ПДФО</t>
    </r>
  </si>
  <si>
    <t>інші платежі (податок на землю)</t>
  </si>
  <si>
    <r>
      <rPr>
        <b/>
        <sz val="10"/>
        <rFont val="Times New Roman"/>
        <family val="1"/>
      </rPr>
      <t>IV. Капітальні інвестиції протягом року</t>
    </r>
  </si>
  <si>
    <r>
      <rPr>
        <sz val="10"/>
        <rFont val="Times New Roman"/>
        <family val="1"/>
      </rPr>
      <t>Капітальне будівництво</t>
    </r>
  </si>
  <si>
    <r>
      <rPr>
        <sz val="10"/>
        <rFont val="Times New Roman"/>
        <family val="1"/>
      </rPr>
      <t>в т. ч. за рахунок бюджетних коштів</t>
    </r>
  </si>
  <si>
    <t>Придбання (виготовлення) основних засобів та інших необоротних матеріальних активів,</t>
  </si>
  <si>
    <t>Придбання (створення) нематеріальних активів,</t>
  </si>
  <si>
    <t>Модернізація, модифікація, дообладнання, реконструкція, інші види поліпшення необоротних активів,</t>
  </si>
  <si>
    <t>Разом (сума рядків з 340, 350, 360, 370, 380)</t>
  </si>
  <si>
    <r>
      <rPr>
        <b/>
        <sz val="10"/>
        <rFont val="Times New Roman"/>
        <family val="1"/>
      </rPr>
      <t>V. Додаткова інформація</t>
    </r>
  </si>
  <si>
    <r>
      <rPr>
        <sz val="10"/>
        <rFont val="Times New Roman"/>
        <family val="1"/>
      </rPr>
      <t>Чисельність працівників</t>
    </r>
  </si>
  <si>
    <r>
      <rPr>
        <sz val="10"/>
        <rFont val="Times New Roman"/>
        <family val="1"/>
      </rPr>
      <t>Первісна вартість основних засобів</t>
    </r>
  </si>
  <si>
    <r>
      <rPr>
        <sz val="10"/>
        <rFont val="Times New Roman"/>
        <family val="1"/>
      </rPr>
      <t>Податкова заборгованість</t>
    </r>
  </si>
  <si>
    <t>Заборгованість перед працівниками із виплати заробітної плати</t>
  </si>
  <si>
    <t>Директор</t>
  </si>
  <si>
    <t>(підпис)</t>
  </si>
  <si>
    <t>(П.І.Б)</t>
  </si>
  <si>
    <r>
      <t>Підприємство -</t>
    </r>
    <r>
      <rPr>
        <b/>
        <sz val="10"/>
        <rFont val="Times New Roman"/>
        <family val="1"/>
        <charset val="204"/>
      </rPr>
      <t xml:space="preserve"> Комунальне підприємство теплозабезпечення</t>
    </r>
  </si>
  <si>
    <r>
      <t>Місцезнаходження -</t>
    </r>
    <r>
      <rPr>
        <b/>
        <sz val="10"/>
        <rFont val="Times New Roman"/>
        <family val="1"/>
        <charset val="204"/>
      </rPr>
      <t xml:space="preserve"> м. Коростень, вул. Шевченка, 8-а</t>
    </r>
  </si>
  <si>
    <r>
      <t xml:space="preserve">Телефон - </t>
    </r>
    <r>
      <rPr>
        <b/>
        <sz val="10"/>
        <rFont val="Times New Roman"/>
        <family val="1"/>
        <charset val="204"/>
      </rPr>
      <t>9-63-84</t>
    </r>
  </si>
  <si>
    <t>Разом (сума рядків з 240 по 280)</t>
  </si>
  <si>
    <t>Інші обов’язкові платежі, у тому числі:</t>
  </si>
  <si>
    <r>
      <rPr>
        <b/>
        <sz val="10"/>
        <rFont val="Times New Roman"/>
        <family val="1"/>
        <charset val="204"/>
      </rPr>
      <t>в т. ч. за рахунок бюджетних коштів
(сума рядків 341, 351, 361, 371, 381)</t>
    </r>
  </si>
  <si>
    <t xml:space="preserve">Погашення отриманих на капітальні інвестиції позик, </t>
  </si>
  <si>
    <t xml:space="preserve">внески до фондів соціального страхування - єдиний внесок на загальнообов'язкове державне соціальне страхування </t>
  </si>
  <si>
    <t>Фінансові результати від звичайної діяльності до оподаткування:</t>
  </si>
  <si>
    <t xml:space="preserve">дохід від реалізації необоротних активів, утримуваних для продажу </t>
  </si>
  <si>
    <r>
      <rPr>
        <sz val="10"/>
        <rFont val="Times New Roman"/>
        <family val="1"/>
      </rPr>
      <t>Орган управління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Виконавчий комітет Коростенської міської ради</t>
    </r>
  </si>
  <si>
    <r>
      <t xml:space="preserve">Прізвище та ініціали керівника - </t>
    </r>
    <r>
      <rPr>
        <b/>
        <sz val="10"/>
        <rFont val="Times New Roman"/>
        <family val="1"/>
        <charset val="204"/>
      </rPr>
      <t>Тетяна БАРАНІВСЬКА                       </t>
    </r>
    <r>
      <rPr>
        <sz val="10"/>
        <rFont val="Times New Roman"/>
        <family val="1"/>
        <charset val="204"/>
      </rPr>
      <t>                                                                                                                     </t>
    </r>
  </si>
  <si>
    <r>
      <rPr>
        <b/>
        <sz val="10"/>
        <rFont val="Times New Roman"/>
        <family val="1"/>
      </rPr>
      <t>ЗВІТ ПРО ВИКОНАННЯ ФІНАНСОВОГО ПЛАНУ ПІДПРИЄМСТВА
за 2024 рік</t>
    </r>
    <r>
      <rPr>
        <u/>
        <sz val="10"/>
        <rFont val="Times New Roman"/>
        <family val="1"/>
      </rPr>
      <t xml:space="preserve">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</si>
  <si>
    <t>Керуючий справами виконкому                                               Олена РИЖОВА</t>
  </si>
  <si>
    <t>Тетяна БАРАНІВСЬКА</t>
  </si>
  <si>
    <t>Додаток                                                                                                        до рішення виконавчого комітету                                                                 Коростенської міської ради                                                                                                від 05.03.2025р. №88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</si>
</sst>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9"/>
      <color indexed="8"/>
      <name val="Times New Roman"/>
      <family val="2"/>
    </font>
    <font>
      <b/>
      <sz val="10"/>
      <name val="Times New Roman"/>
      <family val="1"/>
      <charset val="204"/>
    </font>
    <font>
      <sz val="10"/>
      <color indexed="8"/>
      <name val="Times New Roman"/>
      <family val="2"/>
    </font>
    <font>
      <b/>
      <sz val="10"/>
      <color indexed="8"/>
      <name val="Times New Roman"/>
      <family val="2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right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" fontId="7" fillId="2" borderId="18" xfId="0" applyNumberFormat="1" applyFont="1" applyFill="1" applyBorder="1" applyAlignment="1">
      <alignment horizontal="center" vertical="center" shrinkToFit="1"/>
    </xf>
    <xf numFmtId="1" fontId="7" fillId="2" borderId="22" xfId="0" applyNumberFormat="1" applyFont="1" applyFill="1" applyBorder="1" applyAlignment="1">
      <alignment horizontal="center" vertical="top" shrinkToFit="1"/>
    </xf>
    <xf numFmtId="1" fontId="7" fillId="2" borderId="18" xfId="0" applyNumberFormat="1" applyFont="1" applyFill="1" applyBorder="1" applyAlignment="1">
      <alignment horizontal="center" vertical="top" shrinkToFit="1"/>
    </xf>
    <xf numFmtId="1" fontId="7" fillId="2" borderId="23" xfId="0" applyNumberFormat="1" applyFont="1" applyFill="1" applyBorder="1" applyAlignment="1">
      <alignment horizontal="center" vertical="top" shrinkToFit="1"/>
    </xf>
    <xf numFmtId="0" fontId="7" fillId="0" borderId="0" xfId="0" applyFont="1" applyAlignment="1">
      <alignment horizontal="center" vertical="top"/>
    </xf>
    <xf numFmtId="164" fontId="9" fillId="0" borderId="26" xfId="0" applyNumberFormat="1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wrapText="1"/>
    </xf>
    <xf numFmtId="164" fontId="10" fillId="0" borderId="26" xfId="0" applyNumberFormat="1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wrapText="1"/>
    </xf>
    <xf numFmtId="1" fontId="9" fillId="0" borderId="26" xfId="0" applyNumberFormat="1" applyFont="1" applyBorder="1" applyAlignment="1">
      <alignment horizontal="center" vertical="center" shrinkToFit="1"/>
    </xf>
    <xf numFmtId="1" fontId="10" fillId="0" borderId="26" xfId="0" applyNumberFormat="1" applyFont="1" applyBorder="1" applyAlignment="1">
      <alignment horizontal="center" vertical="center" shrinkToFit="1"/>
    </xf>
    <xf numFmtId="1" fontId="2" fillId="0" borderId="26" xfId="0" applyNumberFormat="1" applyFont="1" applyBorder="1" applyAlignment="1">
      <alignment horizontal="center" vertical="center" shrinkToFit="1"/>
    </xf>
    <xf numFmtId="1" fontId="9" fillId="0" borderId="20" xfId="0" applyNumberFormat="1" applyFont="1" applyBorder="1" applyAlignment="1">
      <alignment horizontal="center" vertical="center" shrinkToFit="1"/>
    </xf>
    <xf numFmtId="1" fontId="9" fillId="0" borderId="1" xfId="0" applyNumberFormat="1" applyFont="1" applyBorder="1" applyAlignment="1">
      <alignment horizontal="center" vertical="center" shrinkToFit="1"/>
    </xf>
    <xf numFmtId="1" fontId="9" fillId="0" borderId="38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top"/>
    </xf>
    <xf numFmtId="0" fontId="15" fillId="0" borderId="0" xfId="0" applyFont="1"/>
    <xf numFmtId="0" fontId="16" fillId="0" borderId="0" xfId="0" applyFont="1" applyAlignment="1">
      <alignment vertical="top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right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3" fontId="2" fillId="0" borderId="28" xfId="0" applyNumberFormat="1" applyFont="1" applyBorder="1" applyAlignment="1">
      <alignment horizontal="right" vertical="center" wrapText="1"/>
    </xf>
    <xf numFmtId="3" fontId="2" fillId="0" borderId="26" xfId="0" applyNumberFormat="1" applyFont="1" applyBorder="1" applyAlignment="1">
      <alignment horizontal="right" wrapText="1"/>
    </xf>
    <xf numFmtId="3" fontId="8" fillId="0" borderId="26" xfId="0" applyNumberFormat="1" applyFont="1" applyBorder="1" applyAlignment="1">
      <alignment horizontal="right" vertical="center" wrapText="1"/>
    </xf>
    <xf numFmtId="3" fontId="8" fillId="0" borderId="27" xfId="0" applyNumberFormat="1" applyFont="1" applyBorder="1" applyAlignment="1">
      <alignment horizontal="right" vertical="center" wrapText="1"/>
    </xf>
    <xf numFmtId="3" fontId="8" fillId="0" borderId="28" xfId="0" applyNumberFormat="1" applyFont="1" applyBorder="1" applyAlignment="1">
      <alignment horizontal="right" vertical="center" wrapText="1"/>
    </xf>
    <xf numFmtId="3" fontId="11" fillId="0" borderId="26" xfId="0" applyNumberFormat="1" applyFont="1" applyBorder="1" applyAlignment="1">
      <alignment horizontal="right" wrapText="1"/>
    </xf>
    <xf numFmtId="3" fontId="2" fillId="0" borderId="27" xfId="0" applyNumberFormat="1" applyFont="1" applyBorder="1" applyAlignment="1">
      <alignment horizontal="right" wrapText="1"/>
    </xf>
    <xf numFmtId="3" fontId="2" fillId="0" borderId="28" xfId="0" applyNumberFormat="1" applyFont="1" applyBorder="1" applyAlignment="1">
      <alignment horizontal="right" wrapText="1"/>
    </xf>
    <xf numFmtId="3" fontId="11" fillId="0" borderId="26" xfId="0" applyNumberFormat="1" applyFont="1" applyBorder="1" applyAlignment="1">
      <alignment horizontal="right" vertical="center" wrapText="1"/>
    </xf>
    <xf numFmtId="3" fontId="8" fillId="0" borderId="26" xfId="0" applyNumberFormat="1" applyFont="1" applyBorder="1" applyAlignment="1">
      <alignment horizontal="right" wrapText="1"/>
    </xf>
    <xf numFmtId="3" fontId="8" fillId="0" borderId="27" xfId="0" applyNumberFormat="1" applyFont="1" applyBorder="1" applyAlignment="1">
      <alignment horizontal="right" wrapText="1"/>
    </xf>
    <xf numFmtId="3" fontId="8" fillId="0" borderId="28" xfId="0" applyNumberFormat="1" applyFont="1" applyBorder="1" applyAlignment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11" fillId="0" borderId="19" xfId="0" applyNumberFormat="1" applyFont="1" applyBorder="1" applyAlignment="1">
      <alignment horizontal="right" vertical="center" wrapText="1"/>
    </xf>
    <xf numFmtId="3" fontId="11" fillId="0" borderId="21" xfId="0" applyNumberFormat="1" applyFont="1" applyBorder="1" applyAlignment="1">
      <alignment horizontal="right" vertical="center" wrapText="1"/>
    </xf>
    <xf numFmtId="1" fontId="18" fillId="0" borderId="20" xfId="0" applyNumberFormat="1" applyFont="1" applyBorder="1" applyAlignment="1">
      <alignment horizontal="center" vertical="center" shrinkToFit="1"/>
    </xf>
    <xf numFmtId="3" fontId="8" fillId="0" borderId="20" xfId="0" applyNumberFormat="1" applyFont="1" applyBorder="1" applyAlignment="1">
      <alignment horizontal="right" wrapText="1"/>
    </xf>
    <xf numFmtId="3" fontId="11" fillId="0" borderId="27" xfId="0" applyNumberFormat="1" applyFont="1" applyBorder="1" applyAlignment="1">
      <alignment horizontal="right" vertical="center" wrapText="1"/>
    </xf>
    <xf numFmtId="3" fontId="11" fillId="0" borderId="28" xfId="0" applyNumberFormat="1" applyFont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right" wrapText="1"/>
    </xf>
    <xf numFmtId="1" fontId="18" fillId="0" borderId="26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top"/>
    </xf>
    <xf numFmtId="1" fontId="18" fillId="0" borderId="29" xfId="0" applyNumberFormat="1" applyFont="1" applyBorder="1" applyAlignment="1">
      <alignment horizontal="center" vertical="center" shrinkToFit="1"/>
    </xf>
    <xf numFmtId="3" fontId="11" fillId="0" borderId="28" xfId="0" applyNumberFormat="1" applyFont="1" applyBorder="1" applyAlignment="1">
      <alignment horizontal="right" wrapText="1"/>
    </xf>
    <xf numFmtId="3" fontId="0" fillId="0" borderId="26" xfId="0" applyNumberFormat="1" applyBorder="1" applyAlignment="1">
      <alignment horizontal="right" vertical="center" wrapText="1"/>
    </xf>
    <xf numFmtId="3" fontId="0" fillId="0" borderId="26" xfId="0" applyNumberFormat="1" applyBorder="1" applyAlignment="1">
      <alignment horizontal="right" wrapText="1"/>
    </xf>
    <xf numFmtId="3" fontId="8" fillId="0" borderId="29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wrapText="1"/>
    </xf>
    <xf numFmtId="3" fontId="2" fillId="0" borderId="38" xfId="0" applyNumberFormat="1" applyFont="1" applyBorder="1" applyAlignment="1">
      <alignment horizontal="right" vertical="center" wrapText="1"/>
    </xf>
    <xf numFmtId="0" fontId="0" fillId="0" borderId="46" xfId="0" applyBorder="1" applyAlignment="1">
      <alignment horizontal="left" vertical="center" wrapText="1"/>
    </xf>
    <xf numFmtId="0" fontId="0" fillId="0" borderId="30" xfId="0" applyBorder="1" applyAlignment="1">
      <alignment horizontal="left" wrapText="1"/>
    </xf>
    <xf numFmtId="0" fontId="0" fillId="0" borderId="46" xfId="0" applyBorder="1" applyAlignment="1">
      <alignment horizontal="left" wrapText="1"/>
    </xf>
    <xf numFmtId="0" fontId="0" fillId="0" borderId="40" xfId="0" applyBorder="1" applyAlignment="1">
      <alignment horizontal="left" wrapText="1"/>
    </xf>
    <xf numFmtId="1" fontId="9" fillId="0" borderId="46" xfId="0" applyNumberFormat="1" applyFont="1" applyBorder="1" applyAlignment="1">
      <alignment horizontal="center" vertical="center" shrinkToFit="1"/>
    </xf>
    <xf numFmtId="1" fontId="10" fillId="0" borderId="46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" fontId="9" fillId="0" borderId="36" xfId="0" applyNumberFormat="1" applyFont="1" applyBorder="1" applyAlignment="1">
      <alignment horizontal="center" vertical="center" shrinkToFit="1"/>
    </xf>
    <xf numFmtId="3" fontId="2" fillId="0" borderId="25" xfId="0" applyNumberFormat="1" applyFont="1" applyBorder="1" applyAlignment="1">
      <alignment horizontal="right" wrapText="1"/>
    </xf>
    <xf numFmtId="3" fontId="2" fillId="0" borderId="29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top"/>
    </xf>
    <xf numFmtId="1" fontId="9" fillId="0" borderId="53" xfId="0" applyNumberFormat="1" applyFont="1" applyBorder="1" applyAlignment="1">
      <alignment horizontal="center" vertical="center" shrinkToFit="1"/>
    </xf>
    <xf numFmtId="3" fontId="2" fillId="0" borderId="53" xfId="0" applyNumberFormat="1" applyFont="1" applyBorder="1" applyAlignment="1">
      <alignment horizontal="right" vertical="center" wrapText="1"/>
    </xf>
    <xf numFmtId="3" fontId="2" fillId="0" borderId="29" xfId="0" applyNumberFormat="1" applyFont="1" applyBorder="1" applyAlignment="1">
      <alignment horizontal="right" wrapText="1"/>
    </xf>
    <xf numFmtId="3" fontId="2" fillId="0" borderId="19" xfId="0" applyNumberFormat="1" applyFont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right" vertical="center" wrapText="1"/>
    </xf>
    <xf numFmtId="0" fontId="0" fillId="0" borderId="54" xfId="0" applyBorder="1" applyAlignment="1">
      <alignment horizontal="left" vertical="top"/>
    </xf>
    <xf numFmtId="3" fontId="2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horizontal="right" vertical="center"/>
    </xf>
    <xf numFmtId="3" fontId="2" fillId="0" borderId="19" xfId="0" applyNumberFormat="1" applyFont="1" applyBorder="1" applyAlignment="1">
      <alignment horizontal="right" wrapText="1"/>
    </xf>
    <xf numFmtId="3" fontId="2" fillId="0" borderId="22" xfId="0" applyNumberFormat="1" applyFont="1" applyBorder="1" applyAlignment="1">
      <alignment horizontal="right" wrapText="1"/>
    </xf>
    <xf numFmtId="3" fontId="2" fillId="0" borderId="21" xfId="0" applyNumberFormat="1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3" fontId="2" fillId="0" borderId="55" xfId="0" applyNumberFormat="1" applyFont="1" applyBorder="1" applyAlignment="1">
      <alignment horizontal="right" vertical="center" wrapText="1"/>
    </xf>
    <xf numFmtId="3" fontId="2" fillId="0" borderId="36" xfId="0" applyNumberFormat="1" applyFont="1" applyBorder="1" applyAlignment="1">
      <alignment horizontal="right" wrapText="1"/>
    </xf>
    <xf numFmtId="3" fontId="11" fillId="0" borderId="12" xfId="0" applyNumberFormat="1" applyFont="1" applyBorder="1" applyAlignment="1">
      <alignment horizontal="right" vertical="center" wrapText="1"/>
    </xf>
    <xf numFmtId="3" fontId="11" fillId="0" borderId="55" xfId="0" applyNumberFormat="1" applyFont="1" applyBorder="1" applyAlignment="1">
      <alignment horizontal="right" vertical="center" wrapText="1"/>
    </xf>
    <xf numFmtId="3" fontId="2" fillId="0" borderId="56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8" xfId="0" applyFont="1" applyBorder="1" applyAlignment="1">
      <alignment horizontal="righ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1" fontId="7" fillId="2" borderId="16" xfId="0" applyNumberFormat="1" applyFont="1" applyFill="1" applyBorder="1" applyAlignment="1">
      <alignment horizontal="center" vertical="top" shrinkToFit="1"/>
    </xf>
    <xf numFmtId="1" fontId="7" fillId="2" borderId="17" xfId="0" applyNumberFormat="1" applyFont="1" applyFill="1" applyBorder="1" applyAlignment="1">
      <alignment horizontal="center" vertical="top" shrinkToFit="1"/>
    </xf>
    <xf numFmtId="0" fontId="8" fillId="0" borderId="47" xfId="0" applyFont="1" applyBorder="1" applyAlignment="1">
      <alignment horizontal="center" vertical="top" wrapText="1"/>
    </xf>
    <xf numFmtId="0" fontId="8" fillId="0" borderId="48" xfId="0" applyFont="1" applyBorder="1" applyAlignment="1">
      <alignment horizontal="center" vertical="top" wrapText="1"/>
    </xf>
    <xf numFmtId="0" fontId="8" fillId="0" borderId="49" xfId="0" applyFont="1" applyBorder="1" applyAlignment="1">
      <alignment horizontal="center" vertical="top" wrapText="1"/>
    </xf>
    <xf numFmtId="0" fontId="8" fillId="0" borderId="44" xfId="0" applyFont="1" applyBorder="1" applyAlignment="1">
      <alignment horizontal="left" vertical="top" wrapText="1"/>
    </xf>
    <xf numFmtId="0" fontId="8" fillId="0" borderId="45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2" fillId="0" borderId="44" xfId="0" applyFont="1" applyBorder="1" applyAlignment="1">
      <alignment horizontal="left" vertical="top" wrapText="1"/>
    </xf>
    <xf numFmtId="0" fontId="2" fillId="0" borderId="45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3" fillId="0" borderId="5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center" vertical="top" wrapText="1"/>
    </xf>
    <xf numFmtId="0" fontId="4" fillId="0" borderId="48" xfId="0" applyFont="1" applyBorder="1" applyAlignment="1">
      <alignment horizontal="center" vertical="top" wrapText="1"/>
    </xf>
    <xf numFmtId="0" fontId="4" fillId="0" borderId="49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12" fillId="0" borderId="39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35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12" fillId="0" borderId="39" xfId="0" applyFont="1" applyBorder="1" applyAlignment="1">
      <alignment horizontal="left" vertical="top"/>
    </xf>
    <xf numFmtId="0" fontId="13" fillId="0" borderId="39" xfId="0" applyFont="1" applyBorder="1" applyAlignment="1">
      <alignment horizontal="center" vertical="top"/>
    </xf>
    <xf numFmtId="0" fontId="17" fillId="0" borderId="25" xfId="0" applyFont="1" applyBorder="1" applyAlignment="1">
      <alignment horizontal="left" vertical="top" wrapText="1"/>
    </xf>
    <xf numFmtId="0" fontId="17" fillId="0" borderId="33" xfId="0" applyFont="1" applyBorder="1" applyAlignment="1">
      <alignment horizontal="left" vertical="top" wrapText="1"/>
    </xf>
    <xf numFmtId="0" fontId="17" fillId="0" borderId="34" xfId="0" applyFont="1" applyBorder="1" applyAlignment="1">
      <alignment horizontal="left" vertical="top" wrapText="1"/>
    </xf>
    <xf numFmtId="0" fontId="8" fillId="0" borderId="41" xfId="0" applyFont="1" applyBorder="1" applyAlignment="1">
      <alignment horizontal="center" vertical="top" wrapText="1"/>
    </xf>
    <xf numFmtId="0" fontId="8" fillId="0" borderId="42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7" name="Shape 5">
          <a:extLst>
            <a:ext uri="{FF2B5EF4-FFF2-40B4-BE49-F238E27FC236}">
              <a16:creationId xmlns:a16="http://schemas.microsoft.com/office/drawing/2014/main" id="{72F29BEF-92C1-423C-92B6-3DA13A8649DC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8" name="Shape 5">
          <a:extLst>
            <a:ext uri="{FF2B5EF4-FFF2-40B4-BE49-F238E27FC236}">
              <a16:creationId xmlns:a16="http://schemas.microsoft.com/office/drawing/2014/main" id="{BA880D6D-4C76-4C59-A62C-F507725BB958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9" name="Shape 5">
          <a:extLst>
            <a:ext uri="{FF2B5EF4-FFF2-40B4-BE49-F238E27FC236}">
              <a16:creationId xmlns:a16="http://schemas.microsoft.com/office/drawing/2014/main" id="{A08546A6-AF57-439E-85C4-6B716D833B5E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20" name="Shape 5">
          <a:extLst>
            <a:ext uri="{FF2B5EF4-FFF2-40B4-BE49-F238E27FC236}">
              <a16:creationId xmlns:a16="http://schemas.microsoft.com/office/drawing/2014/main" id="{5E60EB51-62C3-4344-AD81-7CB5D85EFF88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21" name="Shape 5">
          <a:extLst>
            <a:ext uri="{FF2B5EF4-FFF2-40B4-BE49-F238E27FC236}">
              <a16:creationId xmlns:a16="http://schemas.microsoft.com/office/drawing/2014/main" id="{2FB04D65-4405-4826-90BE-2CB47DBBAFC6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2" name="Shape 5">
          <a:extLst>
            <a:ext uri="{FF2B5EF4-FFF2-40B4-BE49-F238E27FC236}">
              <a16:creationId xmlns:a16="http://schemas.microsoft.com/office/drawing/2014/main" id="{498478D7-8C3A-4113-9150-AA9CA3E56745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27" name="Shape 5">
          <a:extLst>
            <a:ext uri="{FF2B5EF4-FFF2-40B4-BE49-F238E27FC236}">
              <a16:creationId xmlns:a16="http://schemas.microsoft.com/office/drawing/2014/main" id="{33B95BFE-2A32-40BE-8D2B-2621E2BB3A1E}"/>
            </a:ext>
          </a:extLst>
        </xdr:cNvPr>
        <xdr:cNvSpPr>
          <a:spLocks noChangeArrowheads="1"/>
        </xdr:cNvSpPr>
      </xdr:nvSpPr>
      <xdr:spPr bwMode="auto">
        <a:xfrm>
          <a:off x="4781550" y="230352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28" name="Shape 5">
          <a:extLst>
            <a:ext uri="{FF2B5EF4-FFF2-40B4-BE49-F238E27FC236}">
              <a16:creationId xmlns:a16="http://schemas.microsoft.com/office/drawing/2014/main" id="{ABDC5637-2B3B-4514-8FDF-77C4B031FF86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29" name="Shape 5">
          <a:extLst>
            <a:ext uri="{FF2B5EF4-FFF2-40B4-BE49-F238E27FC236}">
              <a16:creationId xmlns:a16="http://schemas.microsoft.com/office/drawing/2014/main" id="{F54BB968-973E-4481-B0B2-736B37CBFB79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30" name="Shape 5">
          <a:extLst>
            <a:ext uri="{FF2B5EF4-FFF2-40B4-BE49-F238E27FC236}">
              <a16:creationId xmlns:a16="http://schemas.microsoft.com/office/drawing/2014/main" id="{42581E1E-2BE4-40E5-82EF-4F3806F78BF8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1" name="Shape 5">
          <a:extLst>
            <a:ext uri="{FF2B5EF4-FFF2-40B4-BE49-F238E27FC236}">
              <a16:creationId xmlns:a16="http://schemas.microsoft.com/office/drawing/2014/main" id="{A9D3DF63-F3C2-41BB-B5BC-5CBE59E342A4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2" name="Shape 5">
          <a:extLst>
            <a:ext uri="{FF2B5EF4-FFF2-40B4-BE49-F238E27FC236}">
              <a16:creationId xmlns:a16="http://schemas.microsoft.com/office/drawing/2014/main" id="{13007D61-5881-4843-8C3E-FE1E924F5C24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3" name="Shape 5">
          <a:extLst>
            <a:ext uri="{FF2B5EF4-FFF2-40B4-BE49-F238E27FC236}">
              <a16:creationId xmlns:a16="http://schemas.microsoft.com/office/drawing/2014/main" id="{FA381DE5-DAF2-4253-8921-813C4D40EFD6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4" name="Shape 5">
          <a:extLst>
            <a:ext uri="{FF2B5EF4-FFF2-40B4-BE49-F238E27FC236}">
              <a16:creationId xmlns:a16="http://schemas.microsoft.com/office/drawing/2014/main" id="{1B4F90C8-EACF-4899-AE9A-AD4A9BC980B4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35" name="Shape 5">
          <a:extLst>
            <a:ext uri="{FF2B5EF4-FFF2-40B4-BE49-F238E27FC236}">
              <a16:creationId xmlns:a16="http://schemas.microsoft.com/office/drawing/2014/main" id="{A976E318-26F8-459E-8506-4979F025B66B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36" name="Shape 5">
          <a:extLst>
            <a:ext uri="{FF2B5EF4-FFF2-40B4-BE49-F238E27FC236}">
              <a16:creationId xmlns:a16="http://schemas.microsoft.com/office/drawing/2014/main" id="{B9895C19-A020-4D98-A578-8A4B9B7C8853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37" name="Shape 5">
          <a:extLst>
            <a:ext uri="{FF2B5EF4-FFF2-40B4-BE49-F238E27FC236}">
              <a16:creationId xmlns:a16="http://schemas.microsoft.com/office/drawing/2014/main" id="{0C4D0AB2-371E-4D01-A523-9B835AD79FA2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38" name="Shape 5">
          <a:extLst>
            <a:ext uri="{FF2B5EF4-FFF2-40B4-BE49-F238E27FC236}">
              <a16:creationId xmlns:a16="http://schemas.microsoft.com/office/drawing/2014/main" id="{6516CB71-4003-47BC-9982-38E0C0C5D0ED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9" name="Shape 5">
          <a:extLst>
            <a:ext uri="{FF2B5EF4-FFF2-40B4-BE49-F238E27FC236}">
              <a16:creationId xmlns:a16="http://schemas.microsoft.com/office/drawing/2014/main" id="{0E3D9DC4-0275-4D97-B0B0-8D7ABC79518E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40" name="Shape 5">
          <a:extLst>
            <a:ext uri="{FF2B5EF4-FFF2-40B4-BE49-F238E27FC236}">
              <a16:creationId xmlns:a16="http://schemas.microsoft.com/office/drawing/2014/main" id="{79BC9946-C304-457A-837E-9E16ED7E82D0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41" name="Shape 5">
          <a:extLst>
            <a:ext uri="{FF2B5EF4-FFF2-40B4-BE49-F238E27FC236}">
              <a16:creationId xmlns:a16="http://schemas.microsoft.com/office/drawing/2014/main" id="{A556F874-25D1-4669-9C1C-6ECA26049D2E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42" name="Shape 5">
          <a:extLst>
            <a:ext uri="{FF2B5EF4-FFF2-40B4-BE49-F238E27FC236}">
              <a16:creationId xmlns:a16="http://schemas.microsoft.com/office/drawing/2014/main" id="{A75ABCAE-22E3-4F2F-9A15-4423826122C9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43" name="Shape 5">
          <a:extLst>
            <a:ext uri="{FF2B5EF4-FFF2-40B4-BE49-F238E27FC236}">
              <a16:creationId xmlns:a16="http://schemas.microsoft.com/office/drawing/2014/main" id="{48B48E27-6F13-4C62-A0A6-BA0658565DF8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44" name="Shape 5">
          <a:extLst>
            <a:ext uri="{FF2B5EF4-FFF2-40B4-BE49-F238E27FC236}">
              <a16:creationId xmlns:a16="http://schemas.microsoft.com/office/drawing/2014/main" id="{97437410-3F21-43B8-B935-27DFE2C4181B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45" name="Shape 5">
          <a:extLst>
            <a:ext uri="{FF2B5EF4-FFF2-40B4-BE49-F238E27FC236}">
              <a16:creationId xmlns:a16="http://schemas.microsoft.com/office/drawing/2014/main" id="{01112CAF-93E7-437C-A1A7-840C459B124A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46" name="Shape 5">
          <a:extLst>
            <a:ext uri="{FF2B5EF4-FFF2-40B4-BE49-F238E27FC236}">
              <a16:creationId xmlns:a16="http://schemas.microsoft.com/office/drawing/2014/main" id="{C6F2183E-1975-4D05-A57D-FEA3A0F1BB6E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47" name="Shape 5">
          <a:extLst>
            <a:ext uri="{FF2B5EF4-FFF2-40B4-BE49-F238E27FC236}">
              <a16:creationId xmlns:a16="http://schemas.microsoft.com/office/drawing/2014/main" id="{60C032D6-3437-4A2A-962F-C0984B9A6D63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48" name="Shape 5">
          <a:extLst>
            <a:ext uri="{FF2B5EF4-FFF2-40B4-BE49-F238E27FC236}">
              <a16:creationId xmlns:a16="http://schemas.microsoft.com/office/drawing/2014/main" id="{6A601391-0698-47DD-88C6-1A2E01C48824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49" name="Shape 5">
          <a:extLst>
            <a:ext uri="{FF2B5EF4-FFF2-40B4-BE49-F238E27FC236}">
              <a16:creationId xmlns:a16="http://schemas.microsoft.com/office/drawing/2014/main" id="{D7806941-B718-40F0-9CAA-F06383079BC7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50" name="Shape 5">
          <a:extLst>
            <a:ext uri="{FF2B5EF4-FFF2-40B4-BE49-F238E27FC236}">
              <a16:creationId xmlns:a16="http://schemas.microsoft.com/office/drawing/2014/main" id="{41B12AFF-992B-4C8E-B634-E1B25EAE9BF1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51" name="Shape 5">
          <a:extLst>
            <a:ext uri="{FF2B5EF4-FFF2-40B4-BE49-F238E27FC236}">
              <a16:creationId xmlns:a16="http://schemas.microsoft.com/office/drawing/2014/main" id="{7D2E696D-0A61-4E2B-A044-47817E83AA5B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52" name="Shape 5">
          <a:extLst>
            <a:ext uri="{FF2B5EF4-FFF2-40B4-BE49-F238E27FC236}">
              <a16:creationId xmlns:a16="http://schemas.microsoft.com/office/drawing/2014/main" id="{203BBB71-13F5-4592-877C-569E3E2D2876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53" name="Shape 5">
          <a:extLst>
            <a:ext uri="{FF2B5EF4-FFF2-40B4-BE49-F238E27FC236}">
              <a16:creationId xmlns:a16="http://schemas.microsoft.com/office/drawing/2014/main" id="{1A77EE47-EE41-4350-B678-878D54997ECF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54" name="Shape 5">
          <a:extLst>
            <a:ext uri="{FF2B5EF4-FFF2-40B4-BE49-F238E27FC236}">
              <a16:creationId xmlns:a16="http://schemas.microsoft.com/office/drawing/2014/main" id="{0DBBFDC0-9BAF-4C9E-8BF9-1442874576F2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55" name="Shape 5">
          <a:extLst>
            <a:ext uri="{FF2B5EF4-FFF2-40B4-BE49-F238E27FC236}">
              <a16:creationId xmlns:a16="http://schemas.microsoft.com/office/drawing/2014/main" id="{CEE303D3-1132-423B-83FD-A0B5D901B634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56" name="Shape 5">
          <a:extLst>
            <a:ext uri="{FF2B5EF4-FFF2-40B4-BE49-F238E27FC236}">
              <a16:creationId xmlns:a16="http://schemas.microsoft.com/office/drawing/2014/main" id="{4CA0D083-9F4D-4544-8C3C-E29BD14F43E3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57" name="Shape 5">
          <a:extLst>
            <a:ext uri="{FF2B5EF4-FFF2-40B4-BE49-F238E27FC236}">
              <a16:creationId xmlns:a16="http://schemas.microsoft.com/office/drawing/2014/main" id="{2C87A6B1-B21C-4486-A2F0-86804029C7C5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58" name="Shape 5">
          <a:extLst>
            <a:ext uri="{FF2B5EF4-FFF2-40B4-BE49-F238E27FC236}">
              <a16:creationId xmlns:a16="http://schemas.microsoft.com/office/drawing/2014/main" id="{B7A07E3A-B834-405B-A2F3-8555B1EA52CF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59" name="Shape 5">
          <a:extLst>
            <a:ext uri="{FF2B5EF4-FFF2-40B4-BE49-F238E27FC236}">
              <a16:creationId xmlns:a16="http://schemas.microsoft.com/office/drawing/2014/main" id="{7604FF12-8B5B-421E-8DC9-684D30E47CC5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60" name="Shape 5">
          <a:extLst>
            <a:ext uri="{FF2B5EF4-FFF2-40B4-BE49-F238E27FC236}">
              <a16:creationId xmlns:a16="http://schemas.microsoft.com/office/drawing/2014/main" id="{DC5DDEC0-0DFD-42DC-97A8-1138BCB69866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61" name="Shape 5">
          <a:extLst>
            <a:ext uri="{FF2B5EF4-FFF2-40B4-BE49-F238E27FC236}">
              <a16:creationId xmlns:a16="http://schemas.microsoft.com/office/drawing/2014/main" id="{937FD028-564E-4D8D-894F-10C6401116F9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62" name="Shape 5">
          <a:extLst>
            <a:ext uri="{FF2B5EF4-FFF2-40B4-BE49-F238E27FC236}">
              <a16:creationId xmlns:a16="http://schemas.microsoft.com/office/drawing/2014/main" id="{794CFEEF-B0A0-441C-A737-761FA20C251D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63" name="Shape 5">
          <a:extLst>
            <a:ext uri="{FF2B5EF4-FFF2-40B4-BE49-F238E27FC236}">
              <a16:creationId xmlns:a16="http://schemas.microsoft.com/office/drawing/2014/main" id="{9104F3B2-5451-4812-B939-8F701BF5D1DE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64" name="Shape 5">
          <a:extLst>
            <a:ext uri="{FF2B5EF4-FFF2-40B4-BE49-F238E27FC236}">
              <a16:creationId xmlns:a16="http://schemas.microsoft.com/office/drawing/2014/main" id="{D6811C4C-9951-4AAE-96AB-758C6F54A625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65" name="Shape 5">
          <a:extLst>
            <a:ext uri="{FF2B5EF4-FFF2-40B4-BE49-F238E27FC236}">
              <a16:creationId xmlns:a16="http://schemas.microsoft.com/office/drawing/2014/main" id="{BDB1CC90-3CB8-4F28-A379-EB83479D9F6F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66" name="Shape 5">
          <a:extLst>
            <a:ext uri="{FF2B5EF4-FFF2-40B4-BE49-F238E27FC236}">
              <a16:creationId xmlns:a16="http://schemas.microsoft.com/office/drawing/2014/main" id="{C6BA2352-BF90-4734-97DF-146A1B30407D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67" name="Shape 5">
          <a:extLst>
            <a:ext uri="{FF2B5EF4-FFF2-40B4-BE49-F238E27FC236}">
              <a16:creationId xmlns:a16="http://schemas.microsoft.com/office/drawing/2014/main" id="{835DDBC7-C574-42B2-B0A3-925BCDF6B4F6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68" name="Shape 5">
          <a:extLst>
            <a:ext uri="{FF2B5EF4-FFF2-40B4-BE49-F238E27FC236}">
              <a16:creationId xmlns:a16="http://schemas.microsoft.com/office/drawing/2014/main" id="{28F913E8-A0BE-479B-ACAD-594B3B203801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69" name="Shape 5">
          <a:extLst>
            <a:ext uri="{FF2B5EF4-FFF2-40B4-BE49-F238E27FC236}">
              <a16:creationId xmlns:a16="http://schemas.microsoft.com/office/drawing/2014/main" id="{5B9BE351-167E-441A-897C-3E82F38CF5C1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70" name="Shape 5">
          <a:extLst>
            <a:ext uri="{FF2B5EF4-FFF2-40B4-BE49-F238E27FC236}">
              <a16:creationId xmlns:a16="http://schemas.microsoft.com/office/drawing/2014/main" id="{202889AB-C5D5-4789-A76C-D53DF9E798E0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71" name="Shape 5">
          <a:extLst>
            <a:ext uri="{FF2B5EF4-FFF2-40B4-BE49-F238E27FC236}">
              <a16:creationId xmlns:a16="http://schemas.microsoft.com/office/drawing/2014/main" id="{7ED3ADEC-B066-45BF-A1E6-1475168C4F01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72" name="Shape 5">
          <a:extLst>
            <a:ext uri="{FF2B5EF4-FFF2-40B4-BE49-F238E27FC236}">
              <a16:creationId xmlns:a16="http://schemas.microsoft.com/office/drawing/2014/main" id="{0DB29149-9AD9-49EB-A5FF-44F28306AD5A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73" name="Shape 5">
          <a:extLst>
            <a:ext uri="{FF2B5EF4-FFF2-40B4-BE49-F238E27FC236}">
              <a16:creationId xmlns:a16="http://schemas.microsoft.com/office/drawing/2014/main" id="{205C34A5-D668-4577-85F5-50E286E0D365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74" name="Shape 5">
          <a:extLst>
            <a:ext uri="{FF2B5EF4-FFF2-40B4-BE49-F238E27FC236}">
              <a16:creationId xmlns:a16="http://schemas.microsoft.com/office/drawing/2014/main" id="{DFA77CB1-3380-4307-800F-D35651A3D9CE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75" name="Shape 5">
          <a:extLst>
            <a:ext uri="{FF2B5EF4-FFF2-40B4-BE49-F238E27FC236}">
              <a16:creationId xmlns:a16="http://schemas.microsoft.com/office/drawing/2014/main" id="{AC175FED-AC38-44C6-BBBD-7CF000E961F6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76" name="Shape 5">
          <a:extLst>
            <a:ext uri="{FF2B5EF4-FFF2-40B4-BE49-F238E27FC236}">
              <a16:creationId xmlns:a16="http://schemas.microsoft.com/office/drawing/2014/main" id="{EF540BED-0EF3-47ED-BA77-886A9DCDFA51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77" name="Shape 5">
          <a:extLst>
            <a:ext uri="{FF2B5EF4-FFF2-40B4-BE49-F238E27FC236}">
              <a16:creationId xmlns:a16="http://schemas.microsoft.com/office/drawing/2014/main" id="{66FFF6E8-6E3F-4637-9B62-1B30DDE9D58A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78" name="Shape 5">
          <a:extLst>
            <a:ext uri="{FF2B5EF4-FFF2-40B4-BE49-F238E27FC236}">
              <a16:creationId xmlns:a16="http://schemas.microsoft.com/office/drawing/2014/main" id="{0B7CF4F2-8279-4AA6-AA17-D6B7BCA703EE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79" name="Shape 5">
          <a:extLst>
            <a:ext uri="{FF2B5EF4-FFF2-40B4-BE49-F238E27FC236}">
              <a16:creationId xmlns:a16="http://schemas.microsoft.com/office/drawing/2014/main" id="{E23AC5E4-DB26-423D-B4A3-E464F83C9C1D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80" name="Shape 5">
          <a:extLst>
            <a:ext uri="{FF2B5EF4-FFF2-40B4-BE49-F238E27FC236}">
              <a16:creationId xmlns:a16="http://schemas.microsoft.com/office/drawing/2014/main" id="{8798FA00-048D-4FF2-A9BE-7A793813C23A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81" name="Shape 5">
          <a:extLst>
            <a:ext uri="{FF2B5EF4-FFF2-40B4-BE49-F238E27FC236}">
              <a16:creationId xmlns:a16="http://schemas.microsoft.com/office/drawing/2014/main" id="{02F23D36-09C3-4B0A-8D10-EBABBF6154AE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82" name="Shape 5">
          <a:extLst>
            <a:ext uri="{FF2B5EF4-FFF2-40B4-BE49-F238E27FC236}">
              <a16:creationId xmlns:a16="http://schemas.microsoft.com/office/drawing/2014/main" id="{72FF253C-619E-4F35-AC49-84F78C86132C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83" name="Shape 5">
          <a:extLst>
            <a:ext uri="{FF2B5EF4-FFF2-40B4-BE49-F238E27FC236}">
              <a16:creationId xmlns:a16="http://schemas.microsoft.com/office/drawing/2014/main" id="{5A011EE9-A412-4130-A9D5-FC1356F282D1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84" name="Shape 5">
          <a:extLst>
            <a:ext uri="{FF2B5EF4-FFF2-40B4-BE49-F238E27FC236}">
              <a16:creationId xmlns:a16="http://schemas.microsoft.com/office/drawing/2014/main" id="{C2FE4A83-3A92-4C87-98B5-373730E67899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85" name="Shape 5">
          <a:extLst>
            <a:ext uri="{FF2B5EF4-FFF2-40B4-BE49-F238E27FC236}">
              <a16:creationId xmlns:a16="http://schemas.microsoft.com/office/drawing/2014/main" id="{A92C07E4-7BFD-4FA9-BCA5-92EFB8B75960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86" name="Shape 5">
          <a:extLst>
            <a:ext uri="{FF2B5EF4-FFF2-40B4-BE49-F238E27FC236}">
              <a16:creationId xmlns:a16="http://schemas.microsoft.com/office/drawing/2014/main" id="{77BB7272-996F-430A-8D49-AE7D4DE9E3F5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87" name="Shape 5">
          <a:extLst>
            <a:ext uri="{FF2B5EF4-FFF2-40B4-BE49-F238E27FC236}">
              <a16:creationId xmlns:a16="http://schemas.microsoft.com/office/drawing/2014/main" id="{3FAD3637-818B-4AFA-94AE-3DDB4A451B5A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88" name="Shape 5">
          <a:extLst>
            <a:ext uri="{FF2B5EF4-FFF2-40B4-BE49-F238E27FC236}">
              <a16:creationId xmlns:a16="http://schemas.microsoft.com/office/drawing/2014/main" id="{69F34CA9-6E0A-4B27-8010-40D635F261ED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89" name="Shape 5">
          <a:extLst>
            <a:ext uri="{FF2B5EF4-FFF2-40B4-BE49-F238E27FC236}">
              <a16:creationId xmlns:a16="http://schemas.microsoft.com/office/drawing/2014/main" id="{053ACF2E-AE87-4C83-9EC8-951F22C911A2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90" name="Shape 5">
          <a:extLst>
            <a:ext uri="{FF2B5EF4-FFF2-40B4-BE49-F238E27FC236}">
              <a16:creationId xmlns:a16="http://schemas.microsoft.com/office/drawing/2014/main" id="{9F5F57C7-EB98-4664-83BA-70C966A3EF12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91" name="Shape 5">
          <a:extLst>
            <a:ext uri="{FF2B5EF4-FFF2-40B4-BE49-F238E27FC236}">
              <a16:creationId xmlns:a16="http://schemas.microsoft.com/office/drawing/2014/main" id="{A1EBFA05-7009-4537-BC58-CD2E29C1298B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92" name="Shape 5">
          <a:extLst>
            <a:ext uri="{FF2B5EF4-FFF2-40B4-BE49-F238E27FC236}">
              <a16:creationId xmlns:a16="http://schemas.microsoft.com/office/drawing/2014/main" id="{104E4F43-30FE-4790-82F7-378B2D482A47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93" name="Shape 5">
          <a:extLst>
            <a:ext uri="{FF2B5EF4-FFF2-40B4-BE49-F238E27FC236}">
              <a16:creationId xmlns:a16="http://schemas.microsoft.com/office/drawing/2014/main" id="{7C320C7E-2730-4CF1-8CB7-500CEC2D91E2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94" name="Shape 5">
          <a:extLst>
            <a:ext uri="{FF2B5EF4-FFF2-40B4-BE49-F238E27FC236}">
              <a16:creationId xmlns:a16="http://schemas.microsoft.com/office/drawing/2014/main" id="{C888F4F3-42EB-4FBF-9457-7E6340638A42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95" name="Shape 5">
          <a:extLst>
            <a:ext uri="{FF2B5EF4-FFF2-40B4-BE49-F238E27FC236}">
              <a16:creationId xmlns:a16="http://schemas.microsoft.com/office/drawing/2014/main" id="{33EA7FD3-BC0C-460D-BB21-24E8031A0C83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96" name="Shape 5">
          <a:extLst>
            <a:ext uri="{FF2B5EF4-FFF2-40B4-BE49-F238E27FC236}">
              <a16:creationId xmlns:a16="http://schemas.microsoft.com/office/drawing/2014/main" id="{5CC30435-D332-4020-A456-AF0E59C41387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97" name="Shape 5">
          <a:extLst>
            <a:ext uri="{FF2B5EF4-FFF2-40B4-BE49-F238E27FC236}">
              <a16:creationId xmlns:a16="http://schemas.microsoft.com/office/drawing/2014/main" id="{18F5EA40-B429-4F68-8A0A-5A351AAC6DC6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98" name="Shape 5">
          <a:extLst>
            <a:ext uri="{FF2B5EF4-FFF2-40B4-BE49-F238E27FC236}">
              <a16:creationId xmlns:a16="http://schemas.microsoft.com/office/drawing/2014/main" id="{2664B2FE-2975-4D33-9D59-FF7CD37AED29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99" name="Shape 5">
          <a:extLst>
            <a:ext uri="{FF2B5EF4-FFF2-40B4-BE49-F238E27FC236}">
              <a16:creationId xmlns:a16="http://schemas.microsoft.com/office/drawing/2014/main" id="{A9F4DC3C-64B9-4C81-B3ED-568D60176AFC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00" name="Shape 5">
          <a:extLst>
            <a:ext uri="{FF2B5EF4-FFF2-40B4-BE49-F238E27FC236}">
              <a16:creationId xmlns:a16="http://schemas.microsoft.com/office/drawing/2014/main" id="{F6E2A1B4-61DB-4D7F-A43F-71EC9436EA1E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101" name="Shape 5">
          <a:extLst>
            <a:ext uri="{FF2B5EF4-FFF2-40B4-BE49-F238E27FC236}">
              <a16:creationId xmlns:a16="http://schemas.microsoft.com/office/drawing/2014/main" id="{76E14CA7-8BE0-4B2B-8FDC-858BDFB05BA8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102" name="Shape 5">
          <a:extLst>
            <a:ext uri="{FF2B5EF4-FFF2-40B4-BE49-F238E27FC236}">
              <a16:creationId xmlns:a16="http://schemas.microsoft.com/office/drawing/2014/main" id="{7D19BCF7-95CA-4507-8564-51EA1B4E2C41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103" name="Shape 5">
          <a:extLst>
            <a:ext uri="{FF2B5EF4-FFF2-40B4-BE49-F238E27FC236}">
              <a16:creationId xmlns:a16="http://schemas.microsoft.com/office/drawing/2014/main" id="{8AC54B0B-0485-4E59-AE7D-D984168ADC4A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104" name="Shape 5">
          <a:extLst>
            <a:ext uri="{FF2B5EF4-FFF2-40B4-BE49-F238E27FC236}">
              <a16:creationId xmlns:a16="http://schemas.microsoft.com/office/drawing/2014/main" id="{52CE371F-4139-4E43-A583-3348141B41F8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05" name="Shape 5">
          <a:extLst>
            <a:ext uri="{FF2B5EF4-FFF2-40B4-BE49-F238E27FC236}">
              <a16:creationId xmlns:a16="http://schemas.microsoft.com/office/drawing/2014/main" id="{A948CE83-48E1-420D-9EA4-4334EFA9CC04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06" name="Shape 5">
          <a:extLst>
            <a:ext uri="{FF2B5EF4-FFF2-40B4-BE49-F238E27FC236}">
              <a16:creationId xmlns:a16="http://schemas.microsoft.com/office/drawing/2014/main" id="{66CD5B24-3F9B-4A07-8585-B486C4EEAF80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07" name="Shape 5">
          <a:extLst>
            <a:ext uri="{FF2B5EF4-FFF2-40B4-BE49-F238E27FC236}">
              <a16:creationId xmlns:a16="http://schemas.microsoft.com/office/drawing/2014/main" id="{6C6E5E12-6E5B-4328-8C6F-EE018D95474A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08" name="Shape 5">
          <a:extLst>
            <a:ext uri="{FF2B5EF4-FFF2-40B4-BE49-F238E27FC236}">
              <a16:creationId xmlns:a16="http://schemas.microsoft.com/office/drawing/2014/main" id="{CF16BB1D-46C4-47F5-9608-19C50C1859F7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109" name="Shape 5">
          <a:extLst>
            <a:ext uri="{FF2B5EF4-FFF2-40B4-BE49-F238E27FC236}">
              <a16:creationId xmlns:a16="http://schemas.microsoft.com/office/drawing/2014/main" id="{D0EBCE9A-7F81-4B21-AFFE-40CE524B2118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110" name="Shape 5">
          <a:extLst>
            <a:ext uri="{FF2B5EF4-FFF2-40B4-BE49-F238E27FC236}">
              <a16:creationId xmlns:a16="http://schemas.microsoft.com/office/drawing/2014/main" id="{82D5E76A-CB79-49A6-9CAF-6C00D20DDF0F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111" name="Shape 5">
          <a:extLst>
            <a:ext uri="{FF2B5EF4-FFF2-40B4-BE49-F238E27FC236}">
              <a16:creationId xmlns:a16="http://schemas.microsoft.com/office/drawing/2014/main" id="{8AE08AA8-800D-453A-B529-DF63934ECCA6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112" name="Shape 5">
          <a:extLst>
            <a:ext uri="{FF2B5EF4-FFF2-40B4-BE49-F238E27FC236}">
              <a16:creationId xmlns:a16="http://schemas.microsoft.com/office/drawing/2014/main" id="{CA189B52-9712-436B-9458-5290FA516E49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13" name="Shape 5">
          <a:extLst>
            <a:ext uri="{FF2B5EF4-FFF2-40B4-BE49-F238E27FC236}">
              <a16:creationId xmlns:a16="http://schemas.microsoft.com/office/drawing/2014/main" id="{2AA8251F-3E1A-4DC7-A192-AD5AC2111A9B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114" name="Shape 5">
          <a:extLst>
            <a:ext uri="{FF2B5EF4-FFF2-40B4-BE49-F238E27FC236}">
              <a16:creationId xmlns:a16="http://schemas.microsoft.com/office/drawing/2014/main" id="{5A83BEBA-C932-4869-A9FF-538767233F86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115" name="Shape 5">
          <a:extLst>
            <a:ext uri="{FF2B5EF4-FFF2-40B4-BE49-F238E27FC236}">
              <a16:creationId xmlns:a16="http://schemas.microsoft.com/office/drawing/2014/main" id="{87108ED9-DAD5-49CC-ADC9-6F8811C080F8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116" name="Shape 5">
          <a:extLst>
            <a:ext uri="{FF2B5EF4-FFF2-40B4-BE49-F238E27FC236}">
              <a16:creationId xmlns:a16="http://schemas.microsoft.com/office/drawing/2014/main" id="{996E0AE6-CE64-497B-B575-AF7C8076A436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117" name="Shape 5">
          <a:extLst>
            <a:ext uri="{FF2B5EF4-FFF2-40B4-BE49-F238E27FC236}">
              <a16:creationId xmlns:a16="http://schemas.microsoft.com/office/drawing/2014/main" id="{2046F443-8080-4A4A-A390-B17A4084E363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18" name="Shape 5">
          <a:extLst>
            <a:ext uri="{FF2B5EF4-FFF2-40B4-BE49-F238E27FC236}">
              <a16:creationId xmlns:a16="http://schemas.microsoft.com/office/drawing/2014/main" id="{135A2BF5-33E4-4F3D-9E66-AD98F4057424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19" name="Shape 5">
          <a:extLst>
            <a:ext uri="{FF2B5EF4-FFF2-40B4-BE49-F238E27FC236}">
              <a16:creationId xmlns:a16="http://schemas.microsoft.com/office/drawing/2014/main" id="{D6573A41-AEC8-4205-877E-2FA4CC7C6184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20" name="Shape 5">
          <a:extLst>
            <a:ext uri="{FF2B5EF4-FFF2-40B4-BE49-F238E27FC236}">
              <a16:creationId xmlns:a16="http://schemas.microsoft.com/office/drawing/2014/main" id="{8E21BD72-5A5C-4F9B-8CCE-767AF443C738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21" name="Shape 5">
          <a:extLst>
            <a:ext uri="{FF2B5EF4-FFF2-40B4-BE49-F238E27FC236}">
              <a16:creationId xmlns:a16="http://schemas.microsoft.com/office/drawing/2014/main" id="{027AF2CA-E784-4088-9D26-725F85B4068E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22" name="Shape 5">
          <a:extLst>
            <a:ext uri="{FF2B5EF4-FFF2-40B4-BE49-F238E27FC236}">
              <a16:creationId xmlns:a16="http://schemas.microsoft.com/office/drawing/2014/main" id="{BA6FCDD2-1CE9-4E9F-8866-D4F3037D0E16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23" name="Shape 5">
          <a:extLst>
            <a:ext uri="{FF2B5EF4-FFF2-40B4-BE49-F238E27FC236}">
              <a16:creationId xmlns:a16="http://schemas.microsoft.com/office/drawing/2014/main" id="{953CA818-7BBF-4B36-A08B-E1E6B2BC2FC8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24" name="Shape 5">
          <a:extLst>
            <a:ext uri="{FF2B5EF4-FFF2-40B4-BE49-F238E27FC236}">
              <a16:creationId xmlns:a16="http://schemas.microsoft.com/office/drawing/2014/main" id="{46D3CB23-B756-4D86-83E4-456BC25BFC38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25" name="Shape 5">
          <a:extLst>
            <a:ext uri="{FF2B5EF4-FFF2-40B4-BE49-F238E27FC236}">
              <a16:creationId xmlns:a16="http://schemas.microsoft.com/office/drawing/2014/main" id="{250C30BE-3597-40D2-8879-A4A95953FC87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26" name="Shape 5">
          <a:extLst>
            <a:ext uri="{FF2B5EF4-FFF2-40B4-BE49-F238E27FC236}">
              <a16:creationId xmlns:a16="http://schemas.microsoft.com/office/drawing/2014/main" id="{715CBA8C-DA43-4E90-93F4-30C96FDE230E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27" name="Shape 5">
          <a:extLst>
            <a:ext uri="{FF2B5EF4-FFF2-40B4-BE49-F238E27FC236}">
              <a16:creationId xmlns:a16="http://schemas.microsoft.com/office/drawing/2014/main" id="{0289D01B-940D-43F8-AB79-5F6C406DBC58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28" name="Shape 5">
          <a:extLst>
            <a:ext uri="{FF2B5EF4-FFF2-40B4-BE49-F238E27FC236}">
              <a16:creationId xmlns:a16="http://schemas.microsoft.com/office/drawing/2014/main" id="{651985CD-8C7E-4F74-904A-6E9656D3EDC3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29" name="Shape 5">
          <a:extLst>
            <a:ext uri="{FF2B5EF4-FFF2-40B4-BE49-F238E27FC236}">
              <a16:creationId xmlns:a16="http://schemas.microsoft.com/office/drawing/2014/main" id="{7061E1AB-200C-411D-9FAB-873B82C19356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30" name="Shape 5">
          <a:extLst>
            <a:ext uri="{FF2B5EF4-FFF2-40B4-BE49-F238E27FC236}">
              <a16:creationId xmlns:a16="http://schemas.microsoft.com/office/drawing/2014/main" id="{D8B18705-434E-4E53-8DBC-FA98A0D7AD8D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31" name="Shape 5">
          <a:extLst>
            <a:ext uri="{FF2B5EF4-FFF2-40B4-BE49-F238E27FC236}">
              <a16:creationId xmlns:a16="http://schemas.microsoft.com/office/drawing/2014/main" id="{84DCABAF-0C4B-42C0-A267-8A6BBAA8C161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32" name="Shape 5">
          <a:extLst>
            <a:ext uri="{FF2B5EF4-FFF2-40B4-BE49-F238E27FC236}">
              <a16:creationId xmlns:a16="http://schemas.microsoft.com/office/drawing/2014/main" id="{39F7C541-B640-4DDD-A909-3C3A5F8BCAA3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33" name="Shape 5">
          <a:extLst>
            <a:ext uri="{FF2B5EF4-FFF2-40B4-BE49-F238E27FC236}">
              <a16:creationId xmlns:a16="http://schemas.microsoft.com/office/drawing/2014/main" id="{A6B00406-5AC3-4C1A-91C9-C521FD49C48D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34" name="Shape 5">
          <a:extLst>
            <a:ext uri="{FF2B5EF4-FFF2-40B4-BE49-F238E27FC236}">
              <a16:creationId xmlns:a16="http://schemas.microsoft.com/office/drawing/2014/main" id="{2361E1E8-D4BE-4DEB-A9E1-C9E33714E9AE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35" name="Shape 5">
          <a:extLst>
            <a:ext uri="{FF2B5EF4-FFF2-40B4-BE49-F238E27FC236}">
              <a16:creationId xmlns:a16="http://schemas.microsoft.com/office/drawing/2014/main" id="{76C6A050-C2FC-42F6-A85C-8E6752E06B1E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36" name="Shape 5">
          <a:extLst>
            <a:ext uri="{FF2B5EF4-FFF2-40B4-BE49-F238E27FC236}">
              <a16:creationId xmlns:a16="http://schemas.microsoft.com/office/drawing/2014/main" id="{55B3BA3C-F35C-4E99-8CC6-DF37CC255467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37" name="Shape 5">
          <a:extLst>
            <a:ext uri="{FF2B5EF4-FFF2-40B4-BE49-F238E27FC236}">
              <a16:creationId xmlns:a16="http://schemas.microsoft.com/office/drawing/2014/main" id="{06152DFF-FBA7-42BC-AD89-2578196A6936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38" name="Shape 5">
          <a:extLst>
            <a:ext uri="{FF2B5EF4-FFF2-40B4-BE49-F238E27FC236}">
              <a16:creationId xmlns:a16="http://schemas.microsoft.com/office/drawing/2014/main" id="{D5101D36-92D3-4BBE-89CE-339A615AB091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39" name="Shape 5">
          <a:extLst>
            <a:ext uri="{FF2B5EF4-FFF2-40B4-BE49-F238E27FC236}">
              <a16:creationId xmlns:a16="http://schemas.microsoft.com/office/drawing/2014/main" id="{431C973E-7555-4E1D-A4FA-4E310BDDB2A7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40" name="Shape 5">
          <a:extLst>
            <a:ext uri="{FF2B5EF4-FFF2-40B4-BE49-F238E27FC236}">
              <a16:creationId xmlns:a16="http://schemas.microsoft.com/office/drawing/2014/main" id="{A3F9DEF1-9139-41AF-9563-97EEB18213BF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41" name="Shape 5">
          <a:extLst>
            <a:ext uri="{FF2B5EF4-FFF2-40B4-BE49-F238E27FC236}">
              <a16:creationId xmlns:a16="http://schemas.microsoft.com/office/drawing/2014/main" id="{882E23A6-CF97-428F-9B97-EDB5C16E9A4B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42" name="Shape 5">
          <a:extLst>
            <a:ext uri="{FF2B5EF4-FFF2-40B4-BE49-F238E27FC236}">
              <a16:creationId xmlns:a16="http://schemas.microsoft.com/office/drawing/2014/main" id="{4BA2DD4B-E5B9-45F0-A9F7-18A7D1A2F18B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43" name="Shape 5">
          <a:extLst>
            <a:ext uri="{FF2B5EF4-FFF2-40B4-BE49-F238E27FC236}">
              <a16:creationId xmlns:a16="http://schemas.microsoft.com/office/drawing/2014/main" id="{D9ED0AA6-55D3-4EF5-AB12-C988347ABE54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44" name="Shape 5">
          <a:extLst>
            <a:ext uri="{FF2B5EF4-FFF2-40B4-BE49-F238E27FC236}">
              <a16:creationId xmlns:a16="http://schemas.microsoft.com/office/drawing/2014/main" id="{ED55A5CD-B404-487A-AF07-05BC39138C28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45" name="Shape 5">
          <a:extLst>
            <a:ext uri="{FF2B5EF4-FFF2-40B4-BE49-F238E27FC236}">
              <a16:creationId xmlns:a16="http://schemas.microsoft.com/office/drawing/2014/main" id="{2F938138-705E-4664-BDCE-BBB92171BD0E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46" name="Shape 5">
          <a:extLst>
            <a:ext uri="{FF2B5EF4-FFF2-40B4-BE49-F238E27FC236}">
              <a16:creationId xmlns:a16="http://schemas.microsoft.com/office/drawing/2014/main" id="{46D96DD9-C89D-40A1-8914-9BEE1349A001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47" name="Shape 5">
          <a:extLst>
            <a:ext uri="{FF2B5EF4-FFF2-40B4-BE49-F238E27FC236}">
              <a16:creationId xmlns:a16="http://schemas.microsoft.com/office/drawing/2014/main" id="{FFE3CFE2-1DF9-407F-9FE6-BB616DF0C15E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48" name="Shape 5">
          <a:extLst>
            <a:ext uri="{FF2B5EF4-FFF2-40B4-BE49-F238E27FC236}">
              <a16:creationId xmlns:a16="http://schemas.microsoft.com/office/drawing/2014/main" id="{8A55268B-B797-4060-AEE8-C1EC9777D58A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49" name="Shape 5">
          <a:extLst>
            <a:ext uri="{FF2B5EF4-FFF2-40B4-BE49-F238E27FC236}">
              <a16:creationId xmlns:a16="http://schemas.microsoft.com/office/drawing/2014/main" id="{21F49751-3577-43A2-9267-E2A08146AAA5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50" name="Shape 5">
          <a:extLst>
            <a:ext uri="{FF2B5EF4-FFF2-40B4-BE49-F238E27FC236}">
              <a16:creationId xmlns:a16="http://schemas.microsoft.com/office/drawing/2014/main" id="{CE594AB5-B3AA-43D7-9615-5077CAB88394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51" name="Shape 5">
          <a:extLst>
            <a:ext uri="{FF2B5EF4-FFF2-40B4-BE49-F238E27FC236}">
              <a16:creationId xmlns:a16="http://schemas.microsoft.com/office/drawing/2014/main" id="{9F455381-5906-4847-95D1-682D40186CFF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52" name="Shape 5">
          <a:extLst>
            <a:ext uri="{FF2B5EF4-FFF2-40B4-BE49-F238E27FC236}">
              <a16:creationId xmlns:a16="http://schemas.microsoft.com/office/drawing/2014/main" id="{DEEFA4DD-C405-4B2D-816A-B25B010B16B3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53" name="Shape 5">
          <a:extLst>
            <a:ext uri="{FF2B5EF4-FFF2-40B4-BE49-F238E27FC236}">
              <a16:creationId xmlns:a16="http://schemas.microsoft.com/office/drawing/2014/main" id="{3A1560CD-CCAA-4A45-84D3-9D7DF8B1B255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54" name="Shape 5">
          <a:extLst>
            <a:ext uri="{FF2B5EF4-FFF2-40B4-BE49-F238E27FC236}">
              <a16:creationId xmlns:a16="http://schemas.microsoft.com/office/drawing/2014/main" id="{4ECB8A9B-33C4-4522-ACA0-335860512ED3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55" name="Shape 5">
          <a:extLst>
            <a:ext uri="{FF2B5EF4-FFF2-40B4-BE49-F238E27FC236}">
              <a16:creationId xmlns:a16="http://schemas.microsoft.com/office/drawing/2014/main" id="{32A98B93-C95E-45C8-B71A-3B738BA987FA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56" name="Shape 5">
          <a:extLst>
            <a:ext uri="{FF2B5EF4-FFF2-40B4-BE49-F238E27FC236}">
              <a16:creationId xmlns:a16="http://schemas.microsoft.com/office/drawing/2014/main" id="{C0968B37-BFE8-4980-A605-4D50F49E438F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57" name="Shape 5">
          <a:extLst>
            <a:ext uri="{FF2B5EF4-FFF2-40B4-BE49-F238E27FC236}">
              <a16:creationId xmlns:a16="http://schemas.microsoft.com/office/drawing/2014/main" id="{EDA713E8-797B-4044-BE88-DE99916B778C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58" name="Shape 5">
          <a:extLst>
            <a:ext uri="{FF2B5EF4-FFF2-40B4-BE49-F238E27FC236}">
              <a16:creationId xmlns:a16="http://schemas.microsoft.com/office/drawing/2014/main" id="{C0D44C4D-C01D-4DEC-9BE3-CA0817830AD2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59" name="Shape 5">
          <a:extLst>
            <a:ext uri="{FF2B5EF4-FFF2-40B4-BE49-F238E27FC236}">
              <a16:creationId xmlns:a16="http://schemas.microsoft.com/office/drawing/2014/main" id="{534A6AB6-6DAA-485E-BEBD-CDCE5CFEA06D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60" name="Shape 5">
          <a:extLst>
            <a:ext uri="{FF2B5EF4-FFF2-40B4-BE49-F238E27FC236}">
              <a16:creationId xmlns:a16="http://schemas.microsoft.com/office/drawing/2014/main" id="{F3FE2D7B-5906-4484-985D-86AF822E9ACC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61" name="Shape 5">
          <a:extLst>
            <a:ext uri="{FF2B5EF4-FFF2-40B4-BE49-F238E27FC236}">
              <a16:creationId xmlns:a16="http://schemas.microsoft.com/office/drawing/2014/main" id="{8817B821-31D6-4675-9FD4-F2D5BA63CAB1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62" name="Shape 5">
          <a:extLst>
            <a:ext uri="{FF2B5EF4-FFF2-40B4-BE49-F238E27FC236}">
              <a16:creationId xmlns:a16="http://schemas.microsoft.com/office/drawing/2014/main" id="{E547E6AB-6CEC-444D-9E19-407C4F412699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63" name="Shape 5">
          <a:extLst>
            <a:ext uri="{FF2B5EF4-FFF2-40B4-BE49-F238E27FC236}">
              <a16:creationId xmlns:a16="http://schemas.microsoft.com/office/drawing/2014/main" id="{A7A75A2E-B7E0-4FC1-B69A-8722AEEAA1E7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64" name="Shape 5">
          <a:extLst>
            <a:ext uri="{FF2B5EF4-FFF2-40B4-BE49-F238E27FC236}">
              <a16:creationId xmlns:a16="http://schemas.microsoft.com/office/drawing/2014/main" id="{2140DE15-DB19-4F3D-99A6-0526A9CC1A34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65" name="Shape 5">
          <a:extLst>
            <a:ext uri="{FF2B5EF4-FFF2-40B4-BE49-F238E27FC236}">
              <a16:creationId xmlns:a16="http://schemas.microsoft.com/office/drawing/2014/main" id="{AA0447C9-E5EB-4DB1-BD09-669DD83A1180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66" name="Shape 5">
          <a:extLst>
            <a:ext uri="{FF2B5EF4-FFF2-40B4-BE49-F238E27FC236}">
              <a16:creationId xmlns:a16="http://schemas.microsoft.com/office/drawing/2014/main" id="{EF51B403-1681-4F63-8D73-4517C7E594AB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67" name="Shape 5">
          <a:extLst>
            <a:ext uri="{FF2B5EF4-FFF2-40B4-BE49-F238E27FC236}">
              <a16:creationId xmlns:a16="http://schemas.microsoft.com/office/drawing/2014/main" id="{A1339334-C8F3-4C98-85B9-50877662004C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68" name="Shape 5">
          <a:extLst>
            <a:ext uri="{FF2B5EF4-FFF2-40B4-BE49-F238E27FC236}">
              <a16:creationId xmlns:a16="http://schemas.microsoft.com/office/drawing/2014/main" id="{B7BFA2F5-54CA-478A-BFEA-2C9648026C05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69" name="Shape 5">
          <a:extLst>
            <a:ext uri="{FF2B5EF4-FFF2-40B4-BE49-F238E27FC236}">
              <a16:creationId xmlns:a16="http://schemas.microsoft.com/office/drawing/2014/main" id="{9E6FAA81-30CA-4859-B456-8C4A492013DA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70" name="Shape 5">
          <a:extLst>
            <a:ext uri="{FF2B5EF4-FFF2-40B4-BE49-F238E27FC236}">
              <a16:creationId xmlns:a16="http://schemas.microsoft.com/office/drawing/2014/main" id="{8DCDB617-8C03-4206-B1C4-2F0334950673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71" name="Shape 5">
          <a:extLst>
            <a:ext uri="{FF2B5EF4-FFF2-40B4-BE49-F238E27FC236}">
              <a16:creationId xmlns:a16="http://schemas.microsoft.com/office/drawing/2014/main" id="{368C12D4-9AD2-4986-9E5F-E8F8F030403A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72" name="Shape 5">
          <a:extLst>
            <a:ext uri="{FF2B5EF4-FFF2-40B4-BE49-F238E27FC236}">
              <a16:creationId xmlns:a16="http://schemas.microsoft.com/office/drawing/2014/main" id="{131BE4FD-5B72-4525-BA12-9F962DFCF92F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73" name="Shape 5">
          <a:extLst>
            <a:ext uri="{FF2B5EF4-FFF2-40B4-BE49-F238E27FC236}">
              <a16:creationId xmlns:a16="http://schemas.microsoft.com/office/drawing/2014/main" id="{F25E91C2-0204-4D17-B8BE-96CF5FC0E302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74" name="Shape 5">
          <a:extLst>
            <a:ext uri="{FF2B5EF4-FFF2-40B4-BE49-F238E27FC236}">
              <a16:creationId xmlns:a16="http://schemas.microsoft.com/office/drawing/2014/main" id="{36012454-BAE1-40C5-A0B9-07DF857FA3EC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75" name="Shape 5">
          <a:extLst>
            <a:ext uri="{FF2B5EF4-FFF2-40B4-BE49-F238E27FC236}">
              <a16:creationId xmlns:a16="http://schemas.microsoft.com/office/drawing/2014/main" id="{D4ADA757-98C3-4648-9D32-F110EFA09298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76" name="Shape 5">
          <a:extLst>
            <a:ext uri="{FF2B5EF4-FFF2-40B4-BE49-F238E27FC236}">
              <a16:creationId xmlns:a16="http://schemas.microsoft.com/office/drawing/2014/main" id="{B84CB76C-C6A1-436E-BDC1-9E434C5660C8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77" name="Shape 5">
          <a:extLst>
            <a:ext uri="{FF2B5EF4-FFF2-40B4-BE49-F238E27FC236}">
              <a16:creationId xmlns:a16="http://schemas.microsoft.com/office/drawing/2014/main" id="{BE6D794B-2CB0-4D5F-8F1B-975167CE2F1A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78" name="Shape 5">
          <a:extLst>
            <a:ext uri="{FF2B5EF4-FFF2-40B4-BE49-F238E27FC236}">
              <a16:creationId xmlns:a16="http://schemas.microsoft.com/office/drawing/2014/main" id="{8AB522EC-0A99-4356-A4BB-763B46DF36ED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79" name="Shape 5">
          <a:extLst>
            <a:ext uri="{FF2B5EF4-FFF2-40B4-BE49-F238E27FC236}">
              <a16:creationId xmlns:a16="http://schemas.microsoft.com/office/drawing/2014/main" id="{1F1DBCC6-FAE8-44E7-A701-18A9D54F4D65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80" name="Shape 5">
          <a:extLst>
            <a:ext uri="{FF2B5EF4-FFF2-40B4-BE49-F238E27FC236}">
              <a16:creationId xmlns:a16="http://schemas.microsoft.com/office/drawing/2014/main" id="{BBC393AA-87CB-4BEB-B59D-B7A50A1EB4C6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81" name="Shape 5">
          <a:extLst>
            <a:ext uri="{FF2B5EF4-FFF2-40B4-BE49-F238E27FC236}">
              <a16:creationId xmlns:a16="http://schemas.microsoft.com/office/drawing/2014/main" id="{BF64962B-ACCA-4B0E-A20B-2E666903E834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82" name="Shape 5">
          <a:extLst>
            <a:ext uri="{FF2B5EF4-FFF2-40B4-BE49-F238E27FC236}">
              <a16:creationId xmlns:a16="http://schemas.microsoft.com/office/drawing/2014/main" id="{C6FE0288-E810-4E0B-BF25-0C5270D50BD5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83" name="Shape 5">
          <a:extLst>
            <a:ext uri="{FF2B5EF4-FFF2-40B4-BE49-F238E27FC236}">
              <a16:creationId xmlns:a16="http://schemas.microsoft.com/office/drawing/2014/main" id="{60128516-7B18-407E-BF7C-3D232914D367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84" name="Shape 5">
          <a:extLst>
            <a:ext uri="{FF2B5EF4-FFF2-40B4-BE49-F238E27FC236}">
              <a16:creationId xmlns:a16="http://schemas.microsoft.com/office/drawing/2014/main" id="{F7178E84-4AED-444E-B358-095620F43E77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185" name="Shape 5">
          <a:extLst>
            <a:ext uri="{FF2B5EF4-FFF2-40B4-BE49-F238E27FC236}">
              <a16:creationId xmlns:a16="http://schemas.microsoft.com/office/drawing/2014/main" id="{4D05DAF6-8466-4072-B537-A385211BA98D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86" name="Shape 5">
          <a:extLst>
            <a:ext uri="{FF2B5EF4-FFF2-40B4-BE49-F238E27FC236}">
              <a16:creationId xmlns:a16="http://schemas.microsoft.com/office/drawing/2014/main" id="{250C0D06-FA6B-4A55-8EBE-5787990C5BA1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87" name="Shape 5">
          <a:extLst>
            <a:ext uri="{FF2B5EF4-FFF2-40B4-BE49-F238E27FC236}">
              <a16:creationId xmlns:a16="http://schemas.microsoft.com/office/drawing/2014/main" id="{DC8E34D0-CEA1-4ADB-8F80-7ED4A8047E7C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88" name="Shape 5">
          <a:extLst>
            <a:ext uri="{FF2B5EF4-FFF2-40B4-BE49-F238E27FC236}">
              <a16:creationId xmlns:a16="http://schemas.microsoft.com/office/drawing/2014/main" id="{14A71FF3-A03E-471C-9DA3-86A8645A16B1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89" name="Shape 5">
          <a:extLst>
            <a:ext uri="{FF2B5EF4-FFF2-40B4-BE49-F238E27FC236}">
              <a16:creationId xmlns:a16="http://schemas.microsoft.com/office/drawing/2014/main" id="{B0031905-760C-4134-BFCF-BF7A18C02991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90" name="Shape 5">
          <a:extLst>
            <a:ext uri="{FF2B5EF4-FFF2-40B4-BE49-F238E27FC236}">
              <a16:creationId xmlns:a16="http://schemas.microsoft.com/office/drawing/2014/main" id="{4B437214-23EE-42F2-9226-805CC57AEA75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91" name="Shape 5">
          <a:extLst>
            <a:ext uri="{FF2B5EF4-FFF2-40B4-BE49-F238E27FC236}">
              <a16:creationId xmlns:a16="http://schemas.microsoft.com/office/drawing/2014/main" id="{294CD64D-D4E2-468B-8656-310402E7C825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92" name="Shape 5">
          <a:extLst>
            <a:ext uri="{FF2B5EF4-FFF2-40B4-BE49-F238E27FC236}">
              <a16:creationId xmlns:a16="http://schemas.microsoft.com/office/drawing/2014/main" id="{14121506-719C-436F-8554-163886AFFE2F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93" name="Shape 5">
          <a:extLst>
            <a:ext uri="{FF2B5EF4-FFF2-40B4-BE49-F238E27FC236}">
              <a16:creationId xmlns:a16="http://schemas.microsoft.com/office/drawing/2014/main" id="{16D72911-3F17-4BD2-AFF5-00582E96BCD3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94" name="Shape 5">
          <a:extLst>
            <a:ext uri="{FF2B5EF4-FFF2-40B4-BE49-F238E27FC236}">
              <a16:creationId xmlns:a16="http://schemas.microsoft.com/office/drawing/2014/main" id="{C716B58B-8313-40B7-B928-DDCB5F907B84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95" name="Shape 5">
          <a:extLst>
            <a:ext uri="{FF2B5EF4-FFF2-40B4-BE49-F238E27FC236}">
              <a16:creationId xmlns:a16="http://schemas.microsoft.com/office/drawing/2014/main" id="{CAE8A856-3EDB-4559-9EAD-BAA65E693629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96" name="Shape 5">
          <a:extLst>
            <a:ext uri="{FF2B5EF4-FFF2-40B4-BE49-F238E27FC236}">
              <a16:creationId xmlns:a16="http://schemas.microsoft.com/office/drawing/2014/main" id="{6FC1074D-3A39-4A2D-903A-758295BE1A19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97" name="Shape 5">
          <a:extLst>
            <a:ext uri="{FF2B5EF4-FFF2-40B4-BE49-F238E27FC236}">
              <a16:creationId xmlns:a16="http://schemas.microsoft.com/office/drawing/2014/main" id="{40546302-0033-4D0D-A792-F012FC03D51B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98" name="Shape 5">
          <a:extLst>
            <a:ext uri="{FF2B5EF4-FFF2-40B4-BE49-F238E27FC236}">
              <a16:creationId xmlns:a16="http://schemas.microsoft.com/office/drawing/2014/main" id="{C693BE2D-E365-4C09-AEE9-4EAB730AD28E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199" name="Shape 5">
          <a:extLst>
            <a:ext uri="{FF2B5EF4-FFF2-40B4-BE49-F238E27FC236}">
              <a16:creationId xmlns:a16="http://schemas.microsoft.com/office/drawing/2014/main" id="{CBD1FCFD-2E1D-4580-B94C-71C0286AF2FF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00" name="Shape 5">
          <a:extLst>
            <a:ext uri="{FF2B5EF4-FFF2-40B4-BE49-F238E27FC236}">
              <a16:creationId xmlns:a16="http://schemas.microsoft.com/office/drawing/2014/main" id="{BB92A6F4-F40E-4CB0-B065-5C3C44EA3500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01" name="Shape 5">
          <a:extLst>
            <a:ext uri="{FF2B5EF4-FFF2-40B4-BE49-F238E27FC236}">
              <a16:creationId xmlns:a16="http://schemas.microsoft.com/office/drawing/2014/main" id="{3DB97739-4617-4BF2-BFA9-F1385BC15B18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02" name="Shape 5">
          <a:extLst>
            <a:ext uri="{FF2B5EF4-FFF2-40B4-BE49-F238E27FC236}">
              <a16:creationId xmlns:a16="http://schemas.microsoft.com/office/drawing/2014/main" id="{3715BA83-6EFF-4999-B1B3-FFBD98C3BEE6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03" name="Shape 5">
          <a:extLst>
            <a:ext uri="{FF2B5EF4-FFF2-40B4-BE49-F238E27FC236}">
              <a16:creationId xmlns:a16="http://schemas.microsoft.com/office/drawing/2014/main" id="{772FB086-FEDF-4970-ABE6-4053F4FAB845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204" name="Shape 5">
          <a:extLst>
            <a:ext uri="{FF2B5EF4-FFF2-40B4-BE49-F238E27FC236}">
              <a16:creationId xmlns:a16="http://schemas.microsoft.com/office/drawing/2014/main" id="{C323885F-7FC7-4747-BC40-4361FE4F871B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205" name="Shape 5">
          <a:extLst>
            <a:ext uri="{FF2B5EF4-FFF2-40B4-BE49-F238E27FC236}">
              <a16:creationId xmlns:a16="http://schemas.microsoft.com/office/drawing/2014/main" id="{9E42AB1E-710F-48B7-A93B-307BCC0D56A1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206" name="Shape 5">
          <a:extLst>
            <a:ext uri="{FF2B5EF4-FFF2-40B4-BE49-F238E27FC236}">
              <a16:creationId xmlns:a16="http://schemas.microsoft.com/office/drawing/2014/main" id="{B2D7D198-2225-475D-AFFD-FBC91A2716F3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207" name="Shape 5">
          <a:extLst>
            <a:ext uri="{FF2B5EF4-FFF2-40B4-BE49-F238E27FC236}">
              <a16:creationId xmlns:a16="http://schemas.microsoft.com/office/drawing/2014/main" id="{902D4EB0-FF60-4AB0-B410-883D3BE24121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08" name="Shape 5">
          <a:extLst>
            <a:ext uri="{FF2B5EF4-FFF2-40B4-BE49-F238E27FC236}">
              <a16:creationId xmlns:a16="http://schemas.microsoft.com/office/drawing/2014/main" id="{B5996B14-E6B9-454B-AEC6-7606E189FECE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09" name="Shape 5">
          <a:extLst>
            <a:ext uri="{FF2B5EF4-FFF2-40B4-BE49-F238E27FC236}">
              <a16:creationId xmlns:a16="http://schemas.microsoft.com/office/drawing/2014/main" id="{07EF884C-7C60-4353-988C-53B68A701936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10" name="Shape 5">
          <a:extLst>
            <a:ext uri="{FF2B5EF4-FFF2-40B4-BE49-F238E27FC236}">
              <a16:creationId xmlns:a16="http://schemas.microsoft.com/office/drawing/2014/main" id="{71E9271E-2921-4629-A90C-E1C29D80B424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11" name="Shape 5">
          <a:extLst>
            <a:ext uri="{FF2B5EF4-FFF2-40B4-BE49-F238E27FC236}">
              <a16:creationId xmlns:a16="http://schemas.microsoft.com/office/drawing/2014/main" id="{4A74B64A-F6F0-43FC-9774-838EEDBBDE80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212" name="Shape 5">
          <a:extLst>
            <a:ext uri="{FF2B5EF4-FFF2-40B4-BE49-F238E27FC236}">
              <a16:creationId xmlns:a16="http://schemas.microsoft.com/office/drawing/2014/main" id="{A5F14208-6E6D-4663-96AF-D755EF3D6CD4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213" name="Shape 5">
          <a:extLst>
            <a:ext uri="{FF2B5EF4-FFF2-40B4-BE49-F238E27FC236}">
              <a16:creationId xmlns:a16="http://schemas.microsoft.com/office/drawing/2014/main" id="{4B13A4F8-FF9D-474D-B0D3-88A9993F42EB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214" name="Shape 5">
          <a:extLst>
            <a:ext uri="{FF2B5EF4-FFF2-40B4-BE49-F238E27FC236}">
              <a16:creationId xmlns:a16="http://schemas.microsoft.com/office/drawing/2014/main" id="{67063E9E-2698-4CD9-946C-9BE49308CCFD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215" name="Shape 5">
          <a:extLst>
            <a:ext uri="{FF2B5EF4-FFF2-40B4-BE49-F238E27FC236}">
              <a16:creationId xmlns:a16="http://schemas.microsoft.com/office/drawing/2014/main" id="{6A0A1D8A-9DF8-44C6-9614-27CE68A70FFD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16" name="Shape 5">
          <a:extLst>
            <a:ext uri="{FF2B5EF4-FFF2-40B4-BE49-F238E27FC236}">
              <a16:creationId xmlns:a16="http://schemas.microsoft.com/office/drawing/2014/main" id="{891B1FAD-4F3E-4A78-ACD4-08B9D2409CEF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217" name="Shape 5">
          <a:extLst>
            <a:ext uri="{FF2B5EF4-FFF2-40B4-BE49-F238E27FC236}">
              <a16:creationId xmlns:a16="http://schemas.microsoft.com/office/drawing/2014/main" id="{FB3F296A-5B0F-44F4-A570-57923788B8BB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218" name="Shape 5">
          <a:extLst>
            <a:ext uri="{FF2B5EF4-FFF2-40B4-BE49-F238E27FC236}">
              <a16:creationId xmlns:a16="http://schemas.microsoft.com/office/drawing/2014/main" id="{88021B0D-907C-4EB4-8010-5F3BA0F4C7D3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219" name="Shape 5">
          <a:extLst>
            <a:ext uri="{FF2B5EF4-FFF2-40B4-BE49-F238E27FC236}">
              <a16:creationId xmlns:a16="http://schemas.microsoft.com/office/drawing/2014/main" id="{E9CE8CD3-47B4-4D1D-A4A6-D4555A304FE4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220" name="Shape 5">
          <a:extLst>
            <a:ext uri="{FF2B5EF4-FFF2-40B4-BE49-F238E27FC236}">
              <a16:creationId xmlns:a16="http://schemas.microsoft.com/office/drawing/2014/main" id="{D984C28F-6427-4866-B02A-FC3F01B3C4D5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221" name="Shape 5">
          <a:extLst>
            <a:ext uri="{FF2B5EF4-FFF2-40B4-BE49-F238E27FC236}">
              <a16:creationId xmlns:a16="http://schemas.microsoft.com/office/drawing/2014/main" id="{F3A86E0F-3CC1-49D0-920C-659A0CC20BA5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222" name="Shape 5">
          <a:extLst>
            <a:ext uri="{FF2B5EF4-FFF2-40B4-BE49-F238E27FC236}">
              <a16:creationId xmlns:a16="http://schemas.microsoft.com/office/drawing/2014/main" id="{E300833C-D8D0-4A22-B739-4F3F8BACD30F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223" name="Shape 5">
          <a:extLst>
            <a:ext uri="{FF2B5EF4-FFF2-40B4-BE49-F238E27FC236}">
              <a16:creationId xmlns:a16="http://schemas.microsoft.com/office/drawing/2014/main" id="{C9CBF140-4026-4AAE-B4A9-1804B11D96BD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224" name="Shape 5">
          <a:extLst>
            <a:ext uri="{FF2B5EF4-FFF2-40B4-BE49-F238E27FC236}">
              <a16:creationId xmlns:a16="http://schemas.microsoft.com/office/drawing/2014/main" id="{1FB55B44-AE84-42BC-9E18-41A216D3A505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225" name="Shape 5">
          <a:extLst>
            <a:ext uri="{FF2B5EF4-FFF2-40B4-BE49-F238E27FC236}">
              <a16:creationId xmlns:a16="http://schemas.microsoft.com/office/drawing/2014/main" id="{BCE8C29D-7257-44C0-9432-2988CD25820B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226" name="Shape 5">
          <a:extLst>
            <a:ext uri="{FF2B5EF4-FFF2-40B4-BE49-F238E27FC236}">
              <a16:creationId xmlns:a16="http://schemas.microsoft.com/office/drawing/2014/main" id="{E6BA0569-52B9-4FCF-BDB1-677E965E1B16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227" name="Shape 5">
          <a:extLst>
            <a:ext uri="{FF2B5EF4-FFF2-40B4-BE49-F238E27FC236}">
              <a16:creationId xmlns:a16="http://schemas.microsoft.com/office/drawing/2014/main" id="{382CD7A1-C5BB-4FCD-B32F-5E344FD9289F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228" name="Shape 5">
          <a:extLst>
            <a:ext uri="{FF2B5EF4-FFF2-40B4-BE49-F238E27FC236}">
              <a16:creationId xmlns:a16="http://schemas.microsoft.com/office/drawing/2014/main" id="{6FA5398F-E0B7-4953-A1D8-971B9BE0F389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229" name="Shape 5">
          <a:extLst>
            <a:ext uri="{FF2B5EF4-FFF2-40B4-BE49-F238E27FC236}">
              <a16:creationId xmlns:a16="http://schemas.microsoft.com/office/drawing/2014/main" id="{6740F1A8-FC1A-4569-A03C-709F20F66E88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230" name="Shape 5">
          <a:extLst>
            <a:ext uri="{FF2B5EF4-FFF2-40B4-BE49-F238E27FC236}">
              <a16:creationId xmlns:a16="http://schemas.microsoft.com/office/drawing/2014/main" id="{9ED2769E-1AED-440A-B552-A44CD7690A0A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231" name="Shape 5">
          <a:extLst>
            <a:ext uri="{FF2B5EF4-FFF2-40B4-BE49-F238E27FC236}">
              <a16:creationId xmlns:a16="http://schemas.microsoft.com/office/drawing/2014/main" id="{BA298C84-DB59-4E15-AE7D-F53144F27045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15</xdr:col>
      <xdr:colOff>285750</xdr:colOff>
      <xdr:row>93</xdr:row>
      <xdr:rowOff>167640</xdr:rowOff>
    </xdr:from>
    <xdr:to>
      <xdr:col>17</xdr:col>
      <xdr:colOff>314325</xdr:colOff>
      <xdr:row>101</xdr:row>
      <xdr:rowOff>53340</xdr:rowOff>
    </xdr:to>
    <xdr:sp macro="" textlink="">
      <xdr:nvSpPr>
        <xdr:cNvPr id="232" name="Shape 5">
          <a:extLst>
            <a:ext uri="{FF2B5EF4-FFF2-40B4-BE49-F238E27FC236}">
              <a16:creationId xmlns:a16="http://schemas.microsoft.com/office/drawing/2014/main" id="{219EDF8B-E417-4E0E-B61C-0BAA0C9411EF}"/>
            </a:ext>
          </a:extLst>
        </xdr:cNvPr>
        <xdr:cNvSpPr>
          <a:spLocks noChangeArrowheads="1"/>
        </xdr:cNvSpPr>
      </xdr:nvSpPr>
      <xdr:spPr bwMode="auto">
        <a:xfrm flipV="1">
          <a:off x="11761470" y="20177760"/>
          <a:ext cx="1308735" cy="164592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233" name="Shape 5">
          <a:extLst>
            <a:ext uri="{FF2B5EF4-FFF2-40B4-BE49-F238E27FC236}">
              <a16:creationId xmlns:a16="http://schemas.microsoft.com/office/drawing/2014/main" id="{476BF411-81D0-466C-98A2-150821533DBA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234" name="Shape 5">
          <a:extLst>
            <a:ext uri="{FF2B5EF4-FFF2-40B4-BE49-F238E27FC236}">
              <a16:creationId xmlns:a16="http://schemas.microsoft.com/office/drawing/2014/main" id="{921290F1-C454-47F5-8C66-548F5E5800C6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235" name="Shape 5">
          <a:extLst>
            <a:ext uri="{FF2B5EF4-FFF2-40B4-BE49-F238E27FC236}">
              <a16:creationId xmlns:a16="http://schemas.microsoft.com/office/drawing/2014/main" id="{0669770C-3214-4D7E-9E32-B111FE51BA76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36" name="Shape 5">
          <a:extLst>
            <a:ext uri="{FF2B5EF4-FFF2-40B4-BE49-F238E27FC236}">
              <a16:creationId xmlns:a16="http://schemas.microsoft.com/office/drawing/2014/main" id="{4A026258-736D-4FA5-A174-C5B50E2E9312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37" name="Shape 5">
          <a:extLst>
            <a:ext uri="{FF2B5EF4-FFF2-40B4-BE49-F238E27FC236}">
              <a16:creationId xmlns:a16="http://schemas.microsoft.com/office/drawing/2014/main" id="{B197C017-1A8A-4312-B969-1D5E4866A8D7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38" name="Shape 5">
          <a:extLst>
            <a:ext uri="{FF2B5EF4-FFF2-40B4-BE49-F238E27FC236}">
              <a16:creationId xmlns:a16="http://schemas.microsoft.com/office/drawing/2014/main" id="{82D45832-F0E1-4738-ADCA-517C67E6226A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39" name="Shape 5">
          <a:extLst>
            <a:ext uri="{FF2B5EF4-FFF2-40B4-BE49-F238E27FC236}">
              <a16:creationId xmlns:a16="http://schemas.microsoft.com/office/drawing/2014/main" id="{B67149E0-007F-4AC9-8E1A-FC633E9941A8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40" name="Shape 5">
          <a:extLst>
            <a:ext uri="{FF2B5EF4-FFF2-40B4-BE49-F238E27FC236}">
              <a16:creationId xmlns:a16="http://schemas.microsoft.com/office/drawing/2014/main" id="{7F37B952-E2FA-4FAD-97A1-17ADD6CACB47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41" name="Shape 5">
          <a:extLst>
            <a:ext uri="{FF2B5EF4-FFF2-40B4-BE49-F238E27FC236}">
              <a16:creationId xmlns:a16="http://schemas.microsoft.com/office/drawing/2014/main" id="{B6D1C57C-95AE-4FA0-A29A-16843F6DCDB7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42" name="Shape 5">
          <a:extLst>
            <a:ext uri="{FF2B5EF4-FFF2-40B4-BE49-F238E27FC236}">
              <a16:creationId xmlns:a16="http://schemas.microsoft.com/office/drawing/2014/main" id="{12571AEE-57AD-4F63-9867-8D1B8CE7CD9A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43" name="Shape 5">
          <a:extLst>
            <a:ext uri="{FF2B5EF4-FFF2-40B4-BE49-F238E27FC236}">
              <a16:creationId xmlns:a16="http://schemas.microsoft.com/office/drawing/2014/main" id="{370A4458-5F31-4E9C-89E3-7C60081D859F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44" name="Shape 5">
          <a:extLst>
            <a:ext uri="{FF2B5EF4-FFF2-40B4-BE49-F238E27FC236}">
              <a16:creationId xmlns:a16="http://schemas.microsoft.com/office/drawing/2014/main" id="{16946C76-6A28-4EA0-9EAE-6A561AEC9E48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45" name="Shape 5">
          <a:extLst>
            <a:ext uri="{FF2B5EF4-FFF2-40B4-BE49-F238E27FC236}">
              <a16:creationId xmlns:a16="http://schemas.microsoft.com/office/drawing/2014/main" id="{EA9E2DE4-9468-41EB-8EAD-1EA63A25F50F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46" name="Shape 5">
          <a:extLst>
            <a:ext uri="{FF2B5EF4-FFF2-40B4-BE49-F238E27FC236}">
              <a16:creationId xmlns:a16="http://schemas.microsoft.com/office/drawing/2014/main" id="{3CE3B852-A1EC-414F-8467-75D7D3178266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47" name="Shape 5">
          <a:extLst>
            <a:ext uri="{FF2B5EF4-FFF2-40B4-BE49-F238E27FC236}">
              <a16:creationId xmlns:a16="http://schemas.microsoft.com/office/drawing/2014/main" id="{F88A8A6A-C3B4-4861-98F3-367B830302A1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48" name="Shape 5">
          <a:extLst>
            <a:ext uri="{FF2B5EF4-FFF2-40B4-BE49-F238E27FC236}">
              <a16:creationId xmlns:a16="http://schemas.microsoft.com/office/drawing/2014/main" id="{B6D2FB27-09A2-4885-AD37-0047E405BBAD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49" name="Shape 5">
          <a:extLst>
            <a:ext uri="{FF2B5EF4-FFF2-40B4-BE49-F238E27FC236}">
              <a16:creationId xmlns:a16="http://schemas.microsoft.com/office/drawing/2014/main" id="{39F98C8C-ED1C-4A18-903A-CAF35B7369A9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50" name="Shape 5">
          <a:extLst>
            <a:ext uri="{FF2B5EF4-FFF2-40B4-BE49-F238E27FC236}">
              <a16:creationId xmlns:a16="http://schemas.microsoft.com/office/drawing/2014/main" id="{9F407EC7-2FBA-4B3B-B056-92611DF4DE42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51" name="Shape 5">
          <a:extLst>
            <a:ext uri="{FF2B5EF4-FFF2-40B4-BE49-F238E27FC236}">
              <a16:creationId xmlns:a16="http://schemas.microsoft.com/office/drawing/2014/main" id="{80EE7746-19F3-4B70-B8A8-E02CCD58E27B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52" name="Shape 5">
          <a:extLst>
            <a:ext uri="{FF2B5EF4-FFF2-40B4-BE49-F238E27FC236}">
              <a16:creationId xmlns:a16="http://schemas.microsoft.com/office/drawing/2014/main" id="{CF58AD58-48B6-4D59-97A4-0F7BCAFB37A0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56" name="Shape 5">
          <a:extLst>
            <a:ext uri="{FF2B5EF4-FFF2-40B4-BE49-F238E27FC236}">
              <a16:creationId xmlns:a16="http://schemas.microsoft.com/office/drawing/2014/main" id="{3C791B86-9277-4ED1-95CB-A9416C60D156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57" name="Shape 5">
          <a:extLst>
            <a:ext uri="{FF2B5EF4-FFF2-40B4-BE49-F238E27FC236}">
              <a16:creationId xmlns:a16="http://schemas.microsoft.com/office/drawing/2014/main" id="{65C09FD2-2CE8-4801-8384-F9B3FE14806D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58" name="Shape 5">
          <a:extLst>
            <a:ext uri="{FF2B5EF4-FFF2-40B4-BE49-F238E27FC236}">
              <a16:creationId xmlns:a16="http://schemas.microsoft.com/office/drawing/2014/main" id="{21196F53-3A58-4CC4-87C1-7CA4C50D7DE4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59" name="Shape 5">
          <a:extLst>
            <a:ext uri="{FF2B5EF4-FFF2-40B4-BE49-F238E27FC236}">
              <a16:creationId xmlns:a16="http://schemas.microsoft.com/office/drawing/2014/main" id="{F000AC8A-B31E-4674-8996-43F9FFDE02C5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60" name="Shape 5">
          <a:extLst>
            <a:ext uri="{FF2B5EF4-FFF2-40B4-BE49-F238E27FC236}">
              <a16:creationId xmlns:a16="http://schemas.microsoft.com/office/drawing/2014/main" id="{F01D2F42-B311-4E45-91F8-88E1854D1AE6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61" name="Shape 5">
          <a:extLst>
            <a:ext uri="{FF2B5EF4-FFF2-40B4-BE49-F238E27FC236}">
              <a16:creationId xmlns:a16="http://schemas.microsoft.com/office/drawing/2014/main" id="{40188D04-BE40-46A2-90C9-837515E5A45D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62" name="Shape 5">
          <a:extLst>
            <a:ext uri="{FF2B5EF4-FFF2-40B4-BE49-F238E27FC236}">
              <a16:creationId xmlns:a16="http://schemas.microsoft.com/office/drawing/2014/main" id="{6028C0FA-FB5B-4579-B60D-4DFA7B3130DB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63" name="Shape 5">
          <a:extLst>
            <a:ext uri="{FF2B5EF4-FFF2-40B4-BE49-F238E27FC236}">
              <a16:creationId xmlns:a16="http://schemas.microsoft.com/office/drawing/2014/main" id="{D1FC2D82-6EB0-4F61-B510-87C0469AD2C7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64" name="Shape 5">
          <a:extLst>
            <a:ext uri="{FF2B5EF4-FFF2-40B4-BE49-F238E27FC236}">
              <a16:creationId xmlns:a16="http://schemas.microsoft.com/office/drawing/2014/main" id="{BF5930FD-6FB0-4EC3-A04C-DDA58C546C91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65" name="Shape 5">
          <a:extLst>
            <a:ext uri="{FF2B5EF4-FFF2-40B4-BE49-F238E27FC236}">
              <a16:creationId xmlns:a16="http://schemas.microsoft.com/office/drawing/2014/main" id="{9F6293E3-C826-42F1-A218-3018709B884F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66" name="Shape 5">
          <a:extLst>
            <a:ext uri="{FF2B5EF4-FFF2-40B4-BE49-F238E27FC236}">
              <a16:creationId xmlns:a16="http://schemas.microsoft.com/office/drawing/2014/main" id="{5A539318-2181-4722-81A2-0289C04C18AE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67" name="Shape 5">
          <a:extLst>
            <a:ext uri="{FF2B5EF4-FFF2-40B4-BE49-F238E27FC236}">
              <a16:creationId xmlns:a16="http://schemas.microsoft.com/office/drawing/2014/main" id="{FA26263F-2C99-47EC-A509-E4CAF53195CF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68" name="Shape 5">
          <a:extLst>
            <a:ext uri="{FF2B5EF4-FFF2-40B4-BE49-F238E27FC236}">
              <a16:creationId xmlns:a16="http://schemas.microsoft.com/office/drawing/2014/main" id="{7C877E2B-E285-4704-8146-FE2C758A1D58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69" name="Shape 5">
          <a:extLst>
            <a:ext uri="{FF2B5EF4-FFF2-40B4-BE49-F238E27FC236}">
              <a16:creationId xmlns:a16="http://schemas.microsoft.com/office/drawing/2014/main" id="{E5ED5F79-4B05-4EDE-BF65-53123F3E03AE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70" name="Shape 5">
          <a:extLst>
            <a:ext uri="{FF2B5EF4-FFF2-40B4-BE49-F238E27FC236}">
              <a16:creationId xmlns:a16="http://schemas.microsoft.com/office/drawing/2014/main" id="{467214EE-131B-4660-8329-22EF536D52E5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71" name="Shape 5">
          <a:extLst>
            <a:ext uri="{FF2B5EF4-FFF2-40B4-BE49-F238E27FC236}">
              <a16:creationId xmlns:a16="http://schemas.microsoft.com/office/drawing/2014/main" id="{E8FB426B-BA14-4D13-A8EB-4719184EFFFA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72" name="Shape 5">
          <a:extLst>
            <a:ext uri="{FF2B5EF4-FFF2-40B4-BE49-F238E27FC236}">
              <a16:creationId xmlns:a16="http://schemas.microsoft.com/office/drawing/2014/main" id="{8C45321D-A212-4811-AFF0-FC1AB4932785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73" name="Shape 5">
          <a:extLst>
            <a:ext uri="{FF2B5EF4-FFF2-40B4-BE49-F238E27FC236}">
              <a16:creationId xmlns:a16="http://schemas.microsoft.com/office/drawing/2014/main" id="{D8703343-6E6B-43C1-B1B8-92B24A309999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74" name="Shape 5">
          <a:extLst>
            <a:ext uri="{FF2B5EF4-FFF2-40B4-BE49-F238E27FC236}">
              <a16:creationId xmlns:a16="http://schemas.microsoft.com/office/drawing/2014/main" id="{2A22A70B-AE93-4804-A0A6-2E66CC0FCDE5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75" name="Shape 5">
          <a:extLst>
            <a:ext uri="{FF2B5EF4-FFF2-40B4-BE49-F238E27FC236}">
              <a16:creationId xmlns:a16="http://schemas.microsoft.com/office/drawing/2014/main" id="{45B05D71-BED0-4741-858F-B07AA87057CA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76" name="Shape 5">
          <a:extLst>
            <a:ext uri="{FF2B5EF4-FFF2-40B4-BE49-F238E27FC236}">
              <a16:creationId xmlns:a16="http://schemas.microsoft.com/office/drawing/2014/main" id="{9A569BE1-3554-4945-B4BD-600F4001032C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77" name="Shape 5">
          <a:extLst>
            <a:ext uri="{FF2B5EF4-FFF2-40B4-BE49-F238E27FC236}">
              <a16:creationId xmlns:a16="http://schemas.microsoft.com/office/drawing/2014/main" id="{CDDEB58E-FC9A-4769-B9C9-FB2650426B3C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78" name="Shape 5">
          <a:extLst>
            <a:ext uri="{FF2B5EF4-FFF2-40B4-BE49-F238E27FC236}">
              <a16:creationId xmlns:a16="http://schemas.microsoft.com/office/drawing/2014/main" id="{6D42B987-0DD0-4C17-8732-28CF9B7FF0AF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79" name="Shape 5">
          <a:extLst>
            <a:ext uri="{FF2B5EF4-FFF2-40B4-BE49-F238E27FC236}">
              <a16:creationId xmlns:a16="http://schemas.microsoft.com/office/drawing/2014/main" id="{97880D05-B7FE-48A4-ABFD-852FCCF92DA4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80" name="Shape 5">
          <a:extLst>
            <a:ext uri="{FF2B5EF4-FFF2-40B4-BE49-F238E27FC236}">
              <a16:creationId xmlns:a16="http://schemas.microsoft.com/office/drawing/2014/main" id="{DED79456-756C-47BB-A3E1-4A5F9A2C478A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81" name="Shape 5">
          <a:extLst>
            <a:ext uri="{FF2B5EF4-FFF2-40B4-BE49-F238E27FC236}">
              <a16:creationId xmlns:a16="http://schemas.microsoft.com/office/drawing/2014/main" id="{107F7DC6-8AFB-4FF4-8ED4-C59923B9BEDB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82" name="Shape 5">
          <a:extLst>
            <a:ext uri="{FF2B5EF4-FFF2-40B4-BE49-F238E27FC236}">
              <a16:creationId xmlns:a16="http://schemas.microsoft.com/office/drawing/2014/main" id="{83E6E5C4-4F6C-40E2-935F-ED4A42247CDD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83" name="Shape 5">
          <a:extLst>
            <a:ext uri="{FF2B5EF4-FFF2-40B4-BE49-F238E27FC236}">
              <a16:creationId xmlns:a16="http://schemas.microsoft.com/office/drawing/2014/main" id="{97977AF5-3699-43A6-9EE1-41794D25ACD8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84" name="Shape 5">
          <a:extLst>
            <a:ext uri="{FF2B5EF4-FFF2-40B4-BE49-F238E27FC236}">
              <a16:creationId xmlns:a16="http://schemas.microsoft.com/office/drawing/2014/main" id="{7ECB64F7-E94A-49EA-8647-A79E797876F9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85" name="Shape 5">
          <a:extLst>
            <a:ext uri="{FF2B5EF4-FFF2-40B4-BE49-F238E27FC236}">
              <a16:creationId xmlns:a16="http://schemas.microsoft.com/office/drawing/2014/main" id="{EFBB0762-6D2E-49FB-8FC6-E6D6203E8AAB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86" name="Shape 5">
          <a:extLst>
            <a:ext uri="{FF2B5EF4-FFF2-40B4-BE49-F238E27FC236}">
              <a16:creationId xmlns:a16="http://schemas.microsoft.com/office/drawing/2014/main" id="{30116EFF-DA06-4642-8A23-B5D9174F6489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87" name="Shape 5">
          <a:extLst>
            <a:ext uri="{FF2B5EF4-FFF2-40B4-BE49-F238E27FC236}">
              <a16:creationId xmlns:a16="http://schemas.microsoft.com/office/drawing/2014/main" id="{3C3155FD-AD0F-43FF-B499-B976FD99E997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88" name="Shape 5">
          <a:extLst>
            <a:ext uri="{FF2B5EF4-FFF2-40B4-BE49-F238E27FC236}">
              <a16:creationId xmlns:a16="http://schemas.microsoft.com/office/drawing/2014/main" id="{2BB728DC-32AA-4F3A-BF8B-D830600E828A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89" name="Shape 5">
          <a:extLst>
            <a:ext uri="{FF2B5EF4-FFF2-40B4-BE49-F238E27FC236}">
              <a16:creationId xmlns:a16="http://schemas.microsoft.com/office/drawing/2014/main" id="{DAC80132-3DD0-4C3E-B30A-C65AE5BFB3C6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90" name="Shape 5">
          <a:extLst>
            <a:ext uri="{FF2B5EF4-FFF2-40B4-BE49-F238E27FC236}">
              <a16:creationId xmlns:a16="http://schemas.microsoft.com/office/drawing/2014/main" id="{7D36839A-50D2-49A0-BC83-051BE22C61C1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91" name="Shape 5">
          <a:extLst>
            <a:ext uri="{FF2B5EF4-FFF2-40B4-BE49-F238E27FC236}">
              <a16:creationId xmlns:a16="http://schemas.microsoft.com/office/drawing/2014/main" id="{A8BEBEEF-A4A9-44A4-A835-E6596F851226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92" name="Shape 5">
          <a:extLst>
            <a:ext uri="{FF2B5EF4-FFF2-40B4-BE49-F238E27FC236}">
              <a16:creationId xmlns:a16="http://schemas.microsoft.com/office/drawing/2014/main" id="{DA1B7E77-2539-4790-9BA7-D0F5F7218C48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93" name="Shape 5">
          <a:extLst>
            <a:ext uri="{FF2B5EF4-FFF2-40B4-BE49-F238E27FC236}">
              <a16:creationId xmlns:a16="http://schemas.microsoft.com/office/drawing/2014/main" id="{E8F824D4-CBD1-4440-ACFB-0510F0DC2653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94" name="Shape 5">
          <a:extLst>
            <a:ext uri="{FF2B5EF4-FFF2-40B4-BE49-F238E27FC236}">
              <a16:creationId xmlns:a16="http://schemas.microsoft.com/office/drawing/2014/main" id="{41EE6CBD-2EA7-444D-A46D-21170E1DF341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95" name="Shape 5">
          <a:extLst>
            <a:ext uri="{FF2B5EF4-FFF2-40B4-BE49-F238E27FC236}">
              <a16:creationId xmlns:a16="http://schemas.microsoft.com/office/drawing/2014/main" id="{A173C760-776A-41BE-A7C0-5A381C2CD6B7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96" name="Shape 5">
          <a:extLst>
            <a:ext uri="{FF2B5EF4-FFF2-40B4-BE49-F238E27FC236}">
              <a16:creationId xmlns:a16="http://schemas.microsoft.com/office/drawing/2014/main" id="{7B33D939-4142-449D-BC30-BB174E64E0B7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97" name="Shape 5">
          <a:extLst>
            <a:ext uri="{FF2B5EF4-FFF2-40B4-BE49-F238E27FC236}">
              <a16:creationId xmlns:a16="http://schemas.microsoft.com/office/drawing/2014/main" id="{EF44A6C8-D6BA-47F5-8DD6-5322BFB626F9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98" name="Shape 5">
          <a:extLst>
            <a:ext uri="{FF2B5EF4-FFF2-40B4-BE49-F238E27FC236}">
              <a16:creationId xmlns:a16="http://schemas.microsoft.com/office/drawing/2014/main" id="{49564BEF-F547-4CA3-B365-AF78ABDE1A20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99" name="Shape 5">
          <a:extLst>
            <a:ext uri="{FF2B5EF4-FFF2-40B4-BE49-F238E27FC236}">
              <a16:creationId xmlns:a16="http://schemas.microsoft.com/office/drawing/2014/main" id="{79067D31-E942-4B37-8F01-BB5B22CAD680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300" name="Shape 5">
          <a:extLst>
            <a:ext uri="{FF2B5EF4-FFF2-40B4-BE49-F238E27FC236}">
              <a16:creationId xmlns:a16="http://schemas.microsoft.com/office/drawing/2014/main" id="{670556B7-F920-47BD-A8D9-8AD7DAA48972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301" name="Shape 5">
          <a:extLst>
            <a:ext uri="{FF2B5EF4-FFF2-40B4-BE49-F238E27FC236}">
              <a16:creationId xmlns:a16="http://schemas.microsoft.com/office/drawing/2014/main" id="{AF553CDD-2419-402E-B8EB-1E8D472C94CA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302" name="Shape 5">
          <a:extLst>
            <a:ext uri="{FF2B5EF4-FFF2-40B4-BE49-F238E27FC236}">
              <a16:creationId xmlns:a16="http://schemas.microsoft.com/office/drawing/2014/main" id="{9E959D8F-F3D4-4C81-BB4C-BA72C0515926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303" name="Shape 5">
          <a:extLst>
            <a:ext uri="{FF2B5EF4-FFF2-40B4-BE49-F238E27FC236}">
              <a16:creationId xmlns:a16="http://schemas.microsoft.com/office/drawing/2014/main" id="{146A30FD-F4C9-404F-98A4-2728765637A8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304" name="Shape 5">
          <a:extLst>
            <a:ext uri="{FF2B5EF4-FFF2-40B4-BE49-F238E27FC236}">
              <a16:creationId xmlns:a16="http://schemas.microsoft.com/office/drawing/2014/main" id="{776CEFC6-2442-4C0F-9BC6-D51BBBAAA434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305" name="Shape 5">
          <a:extLst>
            <a:ext uri="{FF2B5EF4-FFF2-40B4-BE49-F238E27FC236}">
              <a16:creationId xmlns:a16="http://schemas.microsoft.com/office/drawing/2014/main" id="{6A1802D0-B5B4-4C7E-A1FD-C5D588B65732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306" name="Shape 5">
          <a:extLst>
            <a:ext uri="{FF2B5EF4-FFF2-40B4-BE49-F238E27FC236}">
              <a16:creationId xmlns:a16="http://schemas.microsoft.com/office/drawing/2014/main" id="{EE2435D7-6851-4BE1-AB44-91F6935F3D00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307" name="Shape 5">
          <a:extLst>
            <a:ext uri="{FF2B5EF4-FFF2-40B4-BE49-F238E27FC236}">
              <a16:creationId xmlns:a16="http://schemas.microsoft.com/office/drawing/2014/main" id="{80487D9A-5EC6-4939-9690-2A5098AAF944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308" name="Shape 5">
          <a:extLst>
            <a:ext uri="{FF2B5EF4-FFF2-40B4-BE49-F238E27FC236}">
              <a16:creationId xmlns:a16="http://schemas.microsoft.com/office/drawing/2014/main" id="{DD95AC1F-7F50-4EE2-8C2A-A150980EC589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309" name="Shape 5">
          <a:extLst>
            <a:ext uri="{FF2B5EF4-FFF2-40B4-BE49-F238E27FC236}">
              <a16:creationId xmlns:a16="http://schemas.microsoft.com/office/drawing/2014/main" id="{C208E7E0-D434-4D7B-BE39-DB52BB32444B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310" name="Shape 5">
          <a:extLst>
            <a:ext uri="{FF2B5EF4-FFF2-40B4-BE49-F238E27FC236}">
              <a16:creationId xmlns:a16="http://schemas.microsoft.com/office/drawing/2014/main" id="{4A035D07-74BB-4BA7-BDBE-69FECEB9CCD2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311" name="Shape 5">
          <a:extLst>
            <a:ext uri="{FF2B5EF4-FFF2-40B4-BE49-F238E27FC236}">
              <a16:creationId xmlns:a16="http://schemas.microsoft.com/office/drawing/2014/main" id="{63368D20-0887-47E3-841F-020B7324DCDE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312" name="Shape 5">
          <a:extLst>
            <a:ext uri="{FF2B5EF4-FFF2-40B4-BE49-F238E27FC236}">
              <a16:creationId xmlns:a16="http://schemas.microsoft.com/office/drawing/2014/main" id="{790627A8-426B-495E-80F6-F597F5598EC4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14" name="Shape 5">
          <a:extLst>
            <a:ext uri="{FF2B5EF4-FFF2-40B4-BE49-F238E27FC236}">
              <a16:creationId xmlns:a16="http://schemas.microsoft.com/office/drawing/2014/main" id="{1DBE8BF4-3929-4998-AB52-57DAABF0EE57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15" name="Shape 5">
          <a:extLst>
            <a:ext uri="{FF2B5EF4-FFF2-40B4-BE49-F238E27FC236}">
              <a16:creationId xmlns:a16="http://schemas.microsoft.com/office/drawing/2014/main" id="{14748167-A5D3-4918-BDFA-EAABF1AB5644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16" name="Shape 5">
          <a:extLst>
            <a:ext uri="{FF2B5EF4-FFF2-40B4-BE49-F238E27FC236}">
              <a16:creationId xmlns:a16="http://schemas.microsoft.com/office/drawing/2014/main" id="{AA2BC63C-13E9-4DAE-BCF9-4492CCCB84C0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17" name="Shape 5">
          <a:extLst>
            <a:ext uri="{FF2B5EF4-FFF2-40B4-BE49-F238E27FC236}">
              <a16:creationId xmlns:a16="http://schemas.microsoft.com/office/drawing/2014/main" id="{E3DFFDD3-D705-47EC-80CF-97B8EA794462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18" name="Shape 5">
          <a:extLst>
            <a:ext uri="{FF2B5EF4-FFF2-40B4-BE49-F238E27FC236}">
              <a16:creationId xmlns:a16="http://schemas.microsoft.com/office/drawing/2014/main" id="{5F704267-5324-4376-87D1-CC144202C333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19" name="Shape 5">
          <a:extLst>
            <a:ext uri="{FF2B5EF4-FFF2-40B4-BE49-F238E27FC236}">
              <a16:creationId xmlns:a16="http://schemas.microsoft.com/office/drawing/2014/main" id="{A7AF088A-205E-4659-B49C-3ACAF05A2072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091E269F-C318-4150-8992-3BC93C023824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" name="Shape 5">
          <a:extLst>
            <a:ext uri="{FF2B5EF4-FFF2-40B4-BE49-F238E27FC236}">
              <a16:creationId xmlns:a16="http://schemas.microsoft.com/office/drawing/2014/main" id="{D8813B13-D095-4A65-95BD-23466D256198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F13174A9-73A2-40BD-8396-C4B6C951037F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D8971CDC-76A7-4E48-9BB6-7EE09A62C755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128C6C93-B84A-45CC-B9E3-F7A4B5129DF6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3ED90D91-5E3F-4A7F-A0B7-88E10719AA36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8" name="Shape 5">
          <a:extLst>
            <a:ext uri="{FF2B5EF4-FFF2-40B4-BE49-F238E27FC236}">
              <a16:creationId xmlns:a16="http://schemas.microsoft.com/office/drawing/2014/main" id="{10FF3AEC-0CB9-4989-92F6-68704C730294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9" name="Shape 5">
          <a:extLst>
            <a:ext uri="{FF2B5EF4-FFF2-40B4-BE49-F238E27FC236}">
              <a16:creationId xmlns:a16="http://schemas.microsoft.com/office/drawing/2014/main" id="{7C51F536-3331-4B31-8042-5FBB8181C14D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10" name="Shape 5">
          <a:extLst>
            <a:ext uri="{FF2B5EF4-FFF2-40B4-BE49-F238E27FC236}">
              <a16:creationId xmlns:a16="http://schemas.microsoft.com/office/drawing/2014/main" id="{950EE831-7677-4E58-B262-1ABF0E85CBCD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3" name="Shape 5">
          <a:extLst>
            <a:ext uri="{FF2B5EF4-FFF2-40B4-BE49-F238E27FC236}">
              <a16:creationId xmlns:a16="http://schemas.microsoft.com/office/drawing/2014/main" id="{ECB26F90-E6AC-4818-98D8-81A9A4D6D705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4" name="Shape 5">
          <a:extLst>
            <a:ext uri="{FF2B5EF4-FFF2-40B4-BE49-F238E27FC236}">
              <a16:creationId xmlns:a16="http://schemas.microsoft.com/office/drawing/2014/main" id="{5B513E59-65B0-46C1-BC85-81139F6D3BA3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5" name="Shape 5">
          <a:extLst>
            <a:ext uri="{FF2B5EF4-FFF2-40B4-BE49-F238E27FC236}">
              <a16:creationId xmlns:a16="http://schemas.microsoft.com/office/drawing/2014/main" id="{0AA5BFB9-2443-4436-8096-5BD633360D40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16" name="Shape 5">
          <a:extLst>
            <a:ext uri="{FF2B5EF4-FFF2-40B4-BE49-F238E27FC236}">
              <a16:creationId xmlns:a16="http://schemas.microsoft.com/office/drawing/2014/main" id="{F4ED2B6A-CEFF-4A53-8066-6030934C2F49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23" name="Shape 5">
          <a:extLst>
            <a:ext uri="{FF2B5EF4-FFF2-40B4-BE49-F238E27FC236}">
              <a16:creationId xmlns:a16="http://schemas.microsoft.com/office/drawing/2014/main" id="{97B7F5E3-1C46-4B62-994C-D953819C22A5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24" name="Shape 5">
          <a:extLst>
            <a:ext uri="{FF2B5EF4-FFF2-40B4-BE49-F238E27FC236}">
              <a16:creationId xmlns:a16="http://schemas.microsoft.com/office/drawing/2014/main" id="{E55B2C0B-5460-40F8-A5AF-313AEA2883F5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25" name="Shape 5">
          <a:extLst>
            <a:ext uri="{FF2B5EF4-FFF2-40B4-BE49-F238E27FC236}">
              <a16:creationId xmlns:a16="http://schemas.microsoft.com/office/drawing/2014/main" id="{F72BCA7E-B635-4495-B5FC-AC5BB4C06C3A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253" name="Shape 5">
          <a:extLst>
            <a:ext uri="{FF2B5EF4-FFF2-40B4-BE49-F238E27FC236}">
              <a16:creationId xmlns:a16="http://schemas.microsoft.com/office/drawing/2014/main" id="{CD919B07-C947-4DBB-B78A-049D42874DAB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254" name="Shape 5">
          <a:extLst>
            <a:ext uri="{FF2B5EF4-FFF2-40B4-BE49-F238E27FC236}">
              <a16:creationId xmlns:a16="http://schemas.microsoft.com/office/drawing/2014/main" id="{B01A9E12-B66F-4FE6-8E63-8AA536EBCB5C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255" name="Shape 5">
          <a:extLst>
            <a:ext uri="{FF2B5EF4-FFF2-40B4-BE49-F238E27FC236}">
              <a16:creationId xmlns:a16="http://schemas.microsoft.com/office/drawing/2014/main" id="{B2D95D29-8A5B-4AEB-80A3-32A53C07527F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13" name="Shape 5">
          <a:extLst>
            <a:ext uri="{FF2B5EF4-FFF2-40B4-BE49-F238E27FC236}">
              <a16:creationId xmlns:a16="http://schemas.microsoft.com/office/drawing/2014/main" id="{BE825C40-09F4-4C69-9F1E-789E55F8FAB6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21" name="Shape 5">
          <a:extLst>
            <a:ext uri="{FF2B5EF4-FFF2-40B4-BE49-F238E27FC236}">
              <a16:creationId xmlns:a16="http://schemas.microsoft.com/office/drawing/2014/main" id="{4F89AB76-A04C-40DD-BE7F-44DE36CABCF5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22" name="Shape 5">
          <a:extLst>
            <a:ext uri="{FF2B5EF4-FFF2-40B4-BE49-F238E27FC236}">
              <a16:creationId xmlns:a16="http://schemas.microsoft.com/office/drawing/2014/main" id="{CB56CC20-A35C-47F9-819F-DA37C80E87AC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323" name="Shape 5">
          <a:extLst>
            <a:ext uri="{FF2B5EF4-FFF2-40B4-BE49-F238E27FC236}">
              <a16:creationId xmlns:a16="http://schemas.microsoft.com/office/drawing/2014/main" id="{59732516-A1DA-4262-9CEB-8A075670F09D}"/>
            </a:ext>
          </a:extLst>
        </xdr:cNvPr>
        <xdr:cNvSpPr>
          <a:spLocks noChangeArrowheads="1"/>
        </xdr:cNvSpPr>
      </xdr:nvSpPr>
      <xdr:spPr bwMode="auto">
        <a:xfrm>
          <a:off x="481203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324" name="Shape 5">
          <a:extLst>
            <a:ext uri="{FF2B5EF4-FFF2-40B4-BE49-F238E27FC236}">
              <a16:creationId xmlns:a16="http://schemas.microsoft.com/office/drawing/2014/main" id="{334F27B1-59B5-4D5B-B3E2-11159D983A80}"/>
            </a:ext>
          </a:extLst>
        </xdr:cNvPr>
        <xdr:cNvSpPr>
          <a:spLocks noChangeArrowheads="1"/>
        </xdr:cNvSpPr>
      </xdr:nvSpPr>
      <xdr:spPr bwMode="auto">
        <a:xfrm>
          <a:off x="481203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325" name="Shape 5">
          <a:extLst>
            <a:ext uri="{FF2B5EF4-FFF2-40B4-BE49-F238E27FC236}">
              <a16:creationId xmlns:a16="http://schemas.microsoft.com/office/drawing/2014/main" id="{28F4ED39-A9AC-4E60-96FA-5CF0972906EE}"/>
            </a:ext>
          </a:extLst>
        </xdr:cNvPr>
        <xdr:cNvSpPr>
          <a:spLocks noChangeArrowheads="1"/>
        </xdr:cNvSpPr>
      </xdr:nvSpPr>
      <xdr:spPr bwMode="auto">
        <a:xfrm>
          <a:off x="481203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326" name="Shape 5">
          <a:extLst>
            <a:ext uri="{FF2B5EF4-FFF2-40B4-BE49-F238E27FC236}">
              <a16:creationId xmlns:a16="http://schemas.microsoft.com/office/drawing/2014/main" id="{75B6700D-6C9C-4556-A32C-70DF82A5894D}"/>
            </a:ext>
          </a:extLst>
        </xdr:cNvPr>
        <xdr:cNvSpPr>
          <a:spLocks noChangeArrowheads="1"/>
        </xdr:cNvSpPr>
      </xdr:nvSpPr>
      <xdr:spPr bwMode="auto">
        <a:xfrm>
          <a:off x="481203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27" name="Shape 5">
          <a:extLst>
            <a:ext uri="{FF2B5EF4-FFF2-40B4-BE49-F238E27FC236}">
              <a16:creationId xmlns:a16="http://schemas.microsoft.com/office/drawing/2014/main" id="{BF49759C-44E2-46B0-B0BF-356B08D5D881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28" name="Shape 5">
          <a:extLst>
            <a:ext uri="{FF2B5EF4-FFF2-40B4-BE49-F238E27FC236}">
              <a16:creationId xmlns:a16="http://schemas.microsoft.com/office/drawing/2014/main" id="{9CFA8AE5-D83D-4169-BFE5-FDEBC9B85FC7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29" name="Shape 5">
          <a:extLst>
            <a:ext uri="{FF2B5EF4-FFF2-40B4-BE49-F238E27FC236}">
              <a16:creationId xmlns:a16="http://schemas.microsoft.com/office/drawing/2014/main" id="{6765E3C0-F44E-4F29-A713-9DA5030BC93A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30" name="Shape 5">
          <a:extLst>
            <a:ext uri="{FF2B5EF4-FFF2-40B4-BE49-F238E27FC236}">
              <a16:creationId xmlns:a16="http://schemas.microsoft.com/office/drawing/2014/main" id="{E6006C29-9A1A-4387-8249-DD3B1848F74A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331" name="Shape 5">
          <a:extLst>
            <a:ext uri="{FF2B5EF4-FFF2-40B4-BE49-F238E27FC236}">
              <a16:creationId xmlns:a16="http://schemas.microsoft.com/office/drawing/2014/main" id="{4B2A2A1E-7D38-4996-A2B5-914FEACBB6AF}"/>
            </a:ext>
          </a:extLst>
        </xdr:cNvPr>
        <xdr:cNvSpPr>
          <a:spLocks noChangeArrowheads="1"/>
        </xdr:cNvSpPr>
      </xdr:nvSpPr>
      <xdr:spPr bwMode="auto">
        <a:xfrm>
          <a:off x="481203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332" name="Shape 5">
          <a:extLst>
            <a:ext uri="{FF2B5EF4-FFF2-40B4-BE49-F238E27FC236}">
              <a16:creationId xmlns:a16="http://schemas.microsoft.com/office/drawing/2014/main" id="{3E4746DF-7731-4BB2-968C-8DB2BF558746}"/>
            </a:ext>
          </a:extLst>
        </xdr:cNvPr>
        <xdr:cNvSpPr>
          <a:spLocks noChangeArrowheads="1"/>
        </xdr:cNvSpPr>
      </xdr:nvSpPr>
      <xdr:spPr bwMode="auto">
        <a:xfrm>
          <a:off x="481203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333" name="Shape 5">
          <a:extLst>
            <a:ext uri="{FF2B5EF4-FFF2-40B4-BE49-F238E27FC236}">
              <a16:creationId xmlns:a16="http://schemas.microsoft.com/office/drawing/2014/main" id="{793A6F5D-43B4-4524-9C13-3552AFA48048}"/>
            </a:ext>
          </a:extLst>
        </xdr:cNvPr>
        <xdr:cNvSpPr>
          <a:spLocks noChangeArrowheads="1"/>
        </xdr:cNvSpPr>
      </xdr:nvSpPr>
      <xdr:spPr bwMode="auto">
        <a:xfrm>
          <a:off x="481203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334" name="Shape 5">
          <a:extLst>
            <a:ext uri="{FF2B5EF4-FFF2-40B4-BE49-F238E27FC236}">
              <a16:creationId xmlns:a16="http://schemas.microsoft.com/office/drawing/2014/main" id="{68ECB44F-1183-4656-B23E-0FFE53EC40BC}"/>
            </a:ext>
          </a:extLst>
        </xdr:cNvPr>
        <xdr:cNvSpPr>
          <a:spLocks noChangeArrowheads="1"/>
        </xdr:cNvSpPr>
      </xdr:nvSpPr>
      <xdr:spPr bwMode="auto">
        <a:xfrm>
          <a:off x="481203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35" name="Shape 5">
          <a:extLst>
            <a:ext uri="{FF2B5EF4-FFF2-40B4-BE49-F238E27FC236}">
              <a16:creationId xmlns:a16="http://schemas.microsoft.com/office/drawing/2014/main" id="{062EB140-800E-4750-9A7D-263B00192AD1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336" name="Shape 5">
          <a:extLst>
            <a:ext uri="{FF2B5EF4-FFF2-40B4-BE49-F238E27FC236}">
              <a16:creationId xmlns:a16="http://schemas.microsoft.com/office/drawing/2014/main" id="{DCE2DE67-B6C6-4192-95DC-151DE82D41CF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196340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337" name="Shape 5">
          <a:extLst>
            <a:ext uri="{FF2B5EF4-FFF2-40B4-BE49-F238E27FC236}">
              <a16:creationId xmlns:a16="http://schemas.microsoft.com/office/drawing/2014/main" id="{39D36BD3-F64F-4BFE-B736-5E9E4BCB3AC9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196340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338" name="Shape 5">
          <a:extLst>
            <a:ext uri="{FF2B5EF4-FFF2-40B4-BE49-F238E27FC236}">
              <a16:creationId xmlns:a16="http://schemas.microsoft.com/office/drawing/2014/main" id="{06B3D971-86D5-4972-9BAE-0B1CCEF4EA1E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196340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339" name="Shape 5">
          <a:extLst>
            <a:ext uri="{FF2B5EF4-FFF2-40B4-BE49-F238E27FC236}">
              <a16:creationId xmlns:a16="http://schemas.microsoft.com/office/drawing/2014/main" id="{4AF6D6D3-B2FD-44CD-B71C-92029E721FDD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196340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40" name="Shape 5">
          <a:extLst>
            <a:ext uri="{FF2B5EF4-FFF2-40B4-BE49-F238E27FC236}">
              <a16:creationId xmlns:a16="http://schemas.microsoft.com/office/drawing/2014/main" id="{463B1269-ACDF-4D6E-BEE7-36AB39051FDD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41" name="Shape 5">
          <a:extLst>
            <a:ext uri="{FF2B5EF4-FFF2-40B4-BE49-F238E27FC236}">
              <a16:creationId xmlns:a16="http://schemas.microsoft.com/office/drawing/2014/main" id="{468803FE-E328-4905-AB0A-C5AC15A476E2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42" name="Shape 5">
          <a:extLst>
            <a:ext uri="{FF2B5EF4-FFF2-40B4-BE49-F238E27FC236}">
              <a16:creationId xmlns:a16="http://schemas.microsoft.com/office/drawing/2014/main" id="{F8B74EA0-9C35-43B7-B6FA-53E81C1287B3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43" name="Shape 5">
          <a:extLst>
            <a:ext uri="{FF2B5EF4-FFF2-40B4-BE49-F238E27FC236}">
              <a16:creationId xmlns:a16="http://schemas.microsoft.com/office/drawing/2014/main" id="{87F251CF-90A7-473B-A861-48F193840508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44" name="Shape 5">
          <a:extLst>
            <a:ext uri="{FF2B5EF4-FFF2-40B4-BE49-F238E27FC236}">
              <a16:creationId xmlns:a16="http://schemas.microsoft.com/office/drawing/2014/main" id="{929C5810-9324-4C81-8D1B-389814910F61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45" name="Shape 5">
          <a:extLst>
            <a:ext uri="{FF2B5EF4-FFF2-40B4-BE49-F238E27FC236}">
              <a16:creationId xmlns:a16="http://schemas.microsoft.com/office/drawing/2014/main" id="{94821CA0-5DF0-4E7E-B66F-AB194DC7C918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46" name="Shape 5">
          <a:extLst>
            <a:ext uri="{FF2B5EF4-FFF2-40B4-BE49-F238E27FC236}">
              <a16:creationId xmlns:a16="http://schemas.microsoft.com/office/drawing/2014/main" id="{717CFB08-4E5B-49FC-951E-3976C89FAB53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47" name="Shape 5">
          <a:extLst>
            <a:ext uri="{FF2B5EF4-FFF2-40B4-BE49-F238E27FC236}">
              <a16:creationId xmlns:a16="http://schemas.microsoft.com/office/drawing/2014/main" id="{5327A98E-DB40-4387-953E-0F82718B7386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48" name="Shape 5">
          <a:extLst>
            <a:ext uri="{FF2B5EF4-FFF2-40B4-BE49-F238E27FC236}">
              <a16:creationId xmlns:a16="http://schemas.microsoft.com/office/drawing/2014/main" id="{8F5E89FD-766E-4FF8-A0F8-8BF0516F87B4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49" name="Shape 5">
          <a:extLst>
            <a:ext uri="{FF2B5EF4-FFF2-40B4-BE49-F238E27FC236}">
              <a16:creationId xmlns:a16="http://schemas.microsoft.com/office/drawing/2014/main" id="{6FB266AD-2997-46BD-849A-A56FCA0B4451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50" name="Shape 5">
          <a:extLst>
            <a:ext uri="{FF2B5EF4-FFF2-40B4-BE49-F238E27FC236}">
              <a16:creationId xmlns:a16="http://schemas.microsoft.com/office/drawing/2014/main" id="{6BEF119C-FA29-4FF9-971D-82626F130C7C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51" name="Shape 5">
          <a:extLst>
            <a:ext uri="{FF2B5EF4-FFF2-40B4-BE49-F238E27FC236}">
              <a16:creationId xmlns:a16="http://schemas.microsoft.com/office/drawing/2014/main" id="{AD4B4F3E-19DD-48E0-B3C7-D80DE86DDE3D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52" name="Shape 5">
          <a:extLst>
            <a:ext uri="{FF2B5EF4-FFF2-40B4-BE49-F238E27FC236}">
              <a16:creationId xmlns:a16="http://schemas.microsoft.com/office/drawing/2014/main" id="{10DE9E1B-A819-4FD8-A9E7-5E946295CE04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53" name="Shape 5">
          <a:extLst>
            <a:ext uri="{FF2B5EF4-FFF2-40B4-BE49-F238E27FC236}">
              <a16:creationId xmlns:a16="http://schemas.microsoft.com/office/drawing/2014/main" id="{D783CD95-D291-4C9A-BA65-8C3E886C7203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54" name="Shape 5">
          <a:extLst>
            <a:ext uri="{FF2B5EF4-FFF2-40B4-BE49-F238E27FC236}">
              <a16:creationId xmlns:a16="http://schemas.microsoft.com/office/drawing/2014/main" id="{1CE2A036-4A06-47CB-9D94-7C5F84E1E43F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355" name="Shape 5">
          <a:extLst>
            <a:ext uri="{FF2B5EF4-FFF2-40B4-BE49-F238E27FC236}">
              <a16:creationId xmlns:a16="http://schemas.microsoft.com/office/drawing/2014/main" id="{EA975FCE-CDE8-4C78-B1F3-9B798A466DC6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56" name="Shape 5">
          <a:extLst>
            <a:ext uri="{FF2B5EF4-FFF2-40B4-BE49-F238E27FC236}">
              <a16:creationId xmlns:a16="http://schemas.microsoft.com/office/drawing/2014/main" id="{09282379-59A3-492C-A2CD-37A37399AE59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57" name="Shape 5">
          <a:extLst>
            <a:ext uri="{FF2B5EF4-FFF2-40B4-BE49-F238E27FC236}">
              <a16:creationId xmlns:a16="http://schemas.microsoft.com/office/drawing/2014/main" id="{B610CB6D-62B2-4D3D-8668-7D4DFD75BEC0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58" name="Shape 5">
          <a:extLst>
            <a:ext uri="{FF2B5EF4-FFF2-40B4-BE49-F238E27FC236}">
              <a16:creationId xmlns:a16="http://schemas.microsoft.com/office/drawing/2014/main" id="{E653D786-BA09-48B2-94E3-D165CBF8851F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59" name="Shape 5">
          <a:extLst>
            <a:ext uri="{FF2B5EF4-FFF2-40B4-BE49-F238E27FC236}">
              <a16:creationId xmlns:a16="http://schemas.microsoft.com/office/drawing/2014/main" id="{77E99BAC-B90C-43F2-AE67-B8773768014C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60" name="Shape 5">
          <a:extLst>
            <a:ext uri="{FF2B5EF4-FFF2-40B4-BE49-F238E27FC236}">
              <a16:creationId xmlns:a16="http://schemas.microsoft.com/office/drawing/2014/main" id="{A3C2EFFD-6E6E-4D38-8169-3BAC15E4FE57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61" name="Shape 5">
          <a:extLst>
            <a:ext uri="{FF2B5EF4-FFF2-40B4-BE49-F238E27FC236}">
              <a16:creationId xmlns:a16="http://schemas.microsoft.com/office/drawing/2014/main" id="{CE4FDB82-FF6F-4695-B104-35913FCBE23D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62" name="Shape 5">
          <a:extLst>
            <a:ext uri="{FF2B5EF4-FFF2-40B4-BE49-F238E27FC236}">
              <a16:creationId xmlns:a16="http://schemas.microsoft.com/office/drawing/2014/main" id="{784E79FD-BE47-4F89-A884-24A7F8D95FDC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63" name="Shape 5">
          <a:extLst>
            <a:ext uri="{FF2B5EF4-FFF2-40B4-BE49-F238E27FC236}">
              <a16:creationId xmlns:a16="http://schemas.microsoft.com/office/drawing/2014/main" id="{326015B0-93B9-4D02-A19F-00A835C761C8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64" name="Shape 5">
          <a:extLst>
            <a:ext uri="{FF2B5EF4-FFF2-40B4-BE49-F238E27FC236}">
              <a16:creationId xmlns:a16="http://schemas.microsoft.com/office/drawing/2014/main" id="{505016B4-BCB2-4F23-B9A0-CCC0F3825DD6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65" name="Shape 5">
          <a:extLst>
            <a:ext uri="{FF2B5EF4-FFF2-40B4-BE49-F238E27FC236}">
              <a16:creationId xmlns:a16="http://schemas.microsoft.com/office/drawing/2014/main" id="{3969183A-29EC-4D38-AEA0-3879FBC2BB7B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66" name="Shape 5">
          <a:extLst>
            <a:ext uri="{FF2B5EF4-FFF2-40B4-BE49-F238E27FC236}">
              <a16:creationId xmlns:a16="http://schemas.microsoft.com/office/drawing/2014/main" id="{8DEB1448-150F-40C3-BF91-04D303EDD435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67" name="Shape 5">
          <a:extLst>
            <a:ext uri="{FF2B5EF4-FFF2-40B4-BE49-F238E27FC236}">
              <a16:creationId xmlns:a16="http://schemas.microsoft.com/office/drawing/2014/main" id="{80C734F2-BDC7-4E50-B905-626E9720EA54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68" name="Shape 5">
          <a:extLst>
            <a:ext uri="{FF2B5EF4-FFF2-40B4-BE49-F238E27FC236}">
              <a16:creationId xmlns:a16="http://schemas.microsoft.com/office/drawing/2014/main" id="{C797FA98-275C-454A-BEE2-12BB9E3AB4A5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69" name="Shape 5">
          <a:extLst>
            <a:ext uri="{FF2B5EF4-FFF2-40B4-BE49-F238E27FC236}">
              <a16:creationId xmlns:a16="http://schemas.microsoft.com/office/drawing/2014/main" id="{0F7F51B4-2900-44C7-949C-1801DF653EDF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70" name="Shape 5">
          <a:extLst>
            <a:ext uri="{FF2B5EF4-FFF2-40B4-BE49-F238E27FC236}">
              <a16:creationId xmlns:a16="http://schemas.microsoft.com/office/drawing/2014/main" id="{424736FC-CC6A-4124-B5B2-76A2797C1C96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71" name="Shape 5">
          <a:extLst>
            <a:ext uri="{FF2B5EF4-FFF2-40B4-BE49-F238E27FC236}">
              <a16:creationId xmlns:a16="http://schemas.microsoft.com/office/drawing/2014/main" id="{A51338BC-195A-480D-A7EF-9C884CB405D5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72" name="Shape 5">
          <a:extLst>
            <a:ext uri="{FF2B5EF4-FFF2-40B4-BE49-F238E27FC236}">
              <a16:creationId xmlns:a16="http://schemas.microsoft.com/office/drawing/2014/main" id="{9469C658-D00C-4BD8-A402-6E72DF7F44CA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73" name="Shape 5">
          <a:extLst>
            <a:ext uri="{FF2B5EF4-FFF2-40B4-BE49-F238E27FC236}">
              <a16:creationId xmlns:a16="http://schemas.microsoft.com/office/drawing/2014/main" id="{BBEA597F-8457-41F7-876B-E9A912905F41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74" name="Shape 5">
          <a:extLst>
            <a:ext uri="{FF2B5EF4-FFF2-40B4-BE49-F238E27FC236}">
              <a16:creationId xmlns:a16="http://schemas.microsoft.com/office/drawing/2014/main" id="{044C95BD-8ED4-43C2-8E38-0F02F715EA69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75" name="Shape 5">
          <a:extLst>
            <a:ext uri="{FF2B5EF4-FFF2-40B4-BE49-F238E27FC236}">
              <a16:creationId xmlns:a16="http://schemas.microsoft.com/office/drawing/2014/main" id="{F86DD01A-ECFB-4A2F-85B4-9E44D11455E2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76" name="Shape 5">
          <a:extLst>
            <a:ext uri="{FF2B5EF4-FFF2-40B4-BE49-F238E27FC236}">
              <a16:creationId xmlns:a16="http://schemas.microsoft.com/office/drawing/2014/main" id="{C1FBEE08-66C4-4124-95F9-73A23DF8AADB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77" name="Shape 5">
          <a:extLst>
            <a:ext uri="{FF2B5EF4-FFF2-40B4-BE49-F238E27FC236}">
              <a16:creationId xmlns:a16="http://schemas.microsoft.com/office/drawing/2014/main" id="{59B2E0E0-5C30-463C-8E96-5F50CD95F17A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78" name="Shape 5">
          <a:extLst>
            <a:ext uri="{FF2B5EF4-FFF2-40B4-BE49-F238E27FC236}">
              <a16:creationId xmlns:a16="http://schemas.microsoft.com/office/drawing/2014/main" id="{40C0A928-B78A-4402-95AD-611D91647819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79" name="Shape 5">
          <a:extLst>
            <a:ext uri="{FF2B5EF4-FFF2-40B4-BE49-F238E27FC236}">
              <a16:creationId xmlns:a16="http://schemas.microsoft.com/office/drawing/2014/main" id="{F8D7D1FE-1DCE-4D87-A9DC-3B728C524C57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80" name="Shape 5">
          <a:extLst>
            <a:ext uri="{FF2B5EF4-FFF2-40B4-BE49-F238E27FC236}">
              <a16:creationId xmlns:a16="http://schemas.microsoft.com/office/drawing/2014/main" id="{A0D11AFC-E305-40F7-BD04-566AB2D20D4F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81" name="Shape 5">
          <a:extLst>
            <a:ext uri="{FF2B5EF4-FFF2-40B4-BE49-F238E27FC236}">
              <a16:creationId xmlns:a16="http://schemas.microsoft.com/office/drawing/2014/main" id="{B92FAA0E-3C16-471F-9301-1BD4FE9BAA4E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82" name="Shape 5">
          <a:extLst>
            <a:ext uri="{FF2B5EF4-FFF2-40B4-BE49-F238E27FC236}">
              <a16:creationId xmlns:a16="http://schemas.microsoft.com/office/drawing/2014/main" id="{91120567-6C94-43F5-9D22-B6309BAD19C3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83" name="Shape 5">
          <a:extLst>
            <a:ext uri="{FF2B5EF4-FFF2-40B4-BE49-F238E27FC236}">
              <a16:creationId xmlns:a16="http://schemas.microsoft.com/office/drawing/2014/main" id="{BB81DB24-8D8E-40CB-ABEC-52C0D387960A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84" name="Shape 5">
          <a:extLst>
            <a:ext uri="{FF2B5EF4-FFF2-40B4-BE49-F238E27FC236}">
              <a16:creationId xmlns:a16="http://schemas.microsoft.com/office/drawing/2014/main" id="{919BFBC4-4D4C-435C-98B3-D595EC69B8A6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85" name="Shape 5">
          <a:extLst>
            <a:ext uri="{FF2B5EF4-FFF2-40B4-BE49-F238E27FC236}">
              <a16:creationId xmlns:a16="http://schemas.microsoft.com/office/drawing/2014/main" id="{DF64FF3C-784F-4E97-AA4F-A81419C44773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86" name="Shape 5">
          <a:extLst>
            <a:ext uri="{FF2B5EF4-FFF2-40B4-BE49-F238E27FC236}">
              <a16:creationId xmlns:a16="http://schemas.microsoft.com/office/drawing/2014/main" id="{ACF96136-BE76-4E6B-9681-C4DD78B6FDFD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387" name="Shape 5">
          <a:extLst>
            <a:ext uri="{FF2B5EF4-FFF2-40B4-BE49-F238E27FC236}">
              <a16:creationId xmlns:a16="http://schemas.microsoft.com/office/drawing/2014/main" id="{67DC07A6-5268-4544-90A7-55EC267A7D43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88" name="Shape 5">
          <a:extLst>
            <a:ext uri="{FF2B5EF4-FFF2-40B4-BE49-F238E27FC236}">
              <a16:creationId xmlns:a16="http://schemas.microsoft.com/office/drawing/2014/main" id="{253F6AD0-6544-4DA3-ACA3-7A30A74BED98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89" name="Shape 5">
          <a:extLst>
            <a:ext uri="{FF2B5EF4-FFF2-40B4-BE49-F238E27FC236}">
              <a16:creationId xmlns:a16="http://schemas.microsoft.com/office/drawing/2014/main" id="{E40B4671-0F08-47E2-9EEB-981894798D43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90" name="Shape 5">
          <a:extLst>
            <a:ext uri="{FF2B5EF4-FFF2-40B4-BE49-F238E27FC236}">
              <a16:creationId xmlns:a16="http://schemas.microsoft.com/office/drawing/2014/main" id="{8EC8DB4B-CD22-4A02-B498-0AE2BD00889C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391" name="Shape 5">
          <a:extLst>
            <a:ext uri="{FF2B5EF4-FFF2-40B4-BE49-F238E27FC236}">
              <a16:creationId xmlns:a16="http://schemas.microsoft.com/office/drawing/2014/main" id="{143009C9-2FC2-4F76-A431-3DF03C368240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392" name="Shape 5">
          <a:extLst>
            <a:ext uri="{FF2B5EF4-FFF2-40B4-BE49-F238E27FC236}">
              <a16:creationId xmlns:a16="http://schemas.microsoft.com/office/drawing/2014/main" id="{0AA81A0E-2959-430B-BD52-209FC25EE885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93" name="Shape 5">
          <a:extLst>
            <a:ext uri="{FF2B5EF4-FFF2-40B4-BE49-F238E27FC236}">
              <a16:creationId xmlns:a16="http://schemas.microsoft.com/office/drawing/2014/main" id="{8E8FAFD0-FC01-4381-9ADA-614A65A691F9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94" name="Shape 5">
          <a:extLst>
            <a:ext uri="{FF2B5EF4-FFF2-40B4-BE49-F238E27FC236}">
              <a16:creationId xmlns:a16="http://schemas.microsoft.com/office/drawing/2014/main" id="{0401672E-9668-4D9B-8899-5B54CD6D8258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95" name="Shape 5">
          <a:extLst>
            <a:ext uri="{FF2B5EF4-FFF2-40B4-BE49-F238E27FC236}">
              <a16:creationId xmlns:a16="http://schemas.microsoft.com/office/drawing/2014/main" id="{DC763E31-9008-4DC5-AD76-82962056752D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396" name="Shape 5">
          <a:extLst>
            <a:ext uri="{FF2B5EF4-FFF2-40B4-BE49-F238E27FC236}">
              <a16:creationId xmlns:a16="http://schemas.microsoft.com/office/drawing/2014/main" id="{48F9BE3F-7C03-444B-AD33-4CD6FB099E0E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397" name="Shape 5">
          <a:extLst>
            <a:ext uri="{FF2B5EF4-FFF2-40B4-BE49-F238E27FC236}">
              <a16:creationId xmlns:a16="http://schemas.microsoft.com/office/drawing/2014/main" id="{BD764A16-CA1D-4BA7-B1B5-B7681B7EA2AC}"/>
            </a:ext>
          </a:extLst>
        </xdr:cNvPr>
        <xdr:cNvSpPr>
          <a:spLocks noChangeArrowheads="1"/>
        </xdr:cNvSpPr>
      </xdr:nvSpPr>
      <xdr:spPr bwMode="auto">
        <a:xfrm>
          <a:off x="481203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398" name="Shape 5">
          <a:extLst>
            <a:ext uri="{FF2B5EF4-FFF2-40B4-BE49-F238E27FC236}">
              <a16:creationId xmlns:a16="http://schemas.microsoft.com/office/drawing/2014/main" id="{D4282D94-816F-44C4-8459-D33A7BADB167}"/>
            </a:ext>
          </a:extLst>
        </xdr:cNvPr>
        <xdr:cNvSpPr>
          <a:spLocks noChangeArrowheads="1"/>
        </xdr:cNvSpPr>
      </xdr:nvSpPr>
      <xdr:spPr bwMode="auto">
        <a:xfrm>
          <a:off x="481203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399" name="Shape 5">
          <a:extLst>
            <a:ext uri="{FF2B5EF4-FFF2-40B4-BE49-F238E27FC236}">
              <a16:creationId xmlns:a16="http://schemas.microsoft.com/office/drawing/2014/main" id="{E38729E1-2DFC-4A22-B95A-53980371B857}"/>
            </a:ext>
          </a:extLst>
        </xdr:cNvPr>
        <xdr:cNvSpPr>
          <a:spLocks noChangeArrowheads="1"/>
        </xdr:cNvSpPr>
      </xdr:nvSpPr>
      <xdr:spPr bwMode="auto">
        <a:xfrm>
          <a:off x="481203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400" name="Shape 5">
          <a:extLst>
            <a:ext uri="{FF2B5EF4-FFF2-40B4-BE49-F238E27FC236}">
              <a16:creationId xmlns:a16="http://schemas.microsoft.com/office/drawing/2014/main" id="{06DA7846-A4CB-414E-B505-4194026A91C8}"/>
            </a:ext>
          </a:extLst>
        </xdr:cNvPr>
        <xdr:cNvSpPr>
          <a:spLocks noChangeArrowheads="1"/>
        </xdr:cNvSpPr>
      </xdr:nvSpPr>
      <xdr:spPr bwMode="auto">
        <a:xfrm>
          <a:off x="481203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401" name="Shape 5">
          <a:extLst>
            <a:ext uri="{FF2B5EF4-FFF2-40B4-BE49-F238E27FC236}">
              <a16:creationId xmlns:a16="http://schemas.microsoft.com/office/drawing/2014/main" id="{85418AB1-5819-4242-97B4-F5A1A5C40342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402" name="Shape 5">
          <a:extLst>
            <a:ext uri="{FF2B5EF4-FFF2-40B4-BE49-F238E27FC236}">
              <a16:creationId xmlns:a16="http://schemas.microsoft.com/office/drawing/2014/main" id="{80E32CD5-3010-40C5-88DF-767BEC32EACC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403" name="Shape 5">
          <a:extLst>
            <a:ext uri="{FF2B5EF4-FFF2-40B4-BE49-F238E27FC236}">
              <a16:creationId xmlns:a16="http://schemas.microsoft.com/office/drawing/2014/main" id="{C9B8FA78-4B1A-4A57-A652-A638CD65BFEF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404" name="Shape 5">
          <a:extLst>
            <a:ext uri="{FF2B5EF4-FFF2-40B4-BE49-F238E27FC236}">
              <a16:creationId xmlns:a16="http://schemas.microsoft.com/office/drawing/2014/main" id="{F3158378-9BEC-4052-9861-0E5A848CB44C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101</xdr:row>
      <xdr:rowOff>381000</xdr:rowOff>
    </xdr:from>
    <xdr:ext cx="1076325" cy="0"/>
    <xdr:sp macro="" textlink="">
      <xdr:nvSpPr>
        <xdr:cNvPr id="405" name="Shape 5">
          <a:extLst>
            <a:ext uri="{FF2B5EF4-FFF2-40B4-BE49-F238E27FC236}">
              <a16:creationId xmlns:a16="http://schemas.microsoft.com/office/drawing/2014/main" id="{EF8909A6-1423-4DB9-B0E2-FAD713AEC943}"/>
            </a:ext>
          </a:extLst>
        </xdr:cNvPr>
        <xdr:cNvSpPr>
          <a:spLocks noChangeArrowheads="1"/>
        </xdr:cNvSpPr>
      </xdr:nvSpPr>
      <xdr:spPr bwMode="auto">
        <a:xfrm>
          <a:off x="481203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409" name="Shape 5">
          <a:extLst>
            <a:ext uri="{FF2B5EF4-FFF2-40B4-BE49-F238E27FC236}">
              <a16:creationId xmlns:a16="http://schemas.microsoft.com/office/drawing/2014/main" id="{E04F37A5-3FCC-4D07-AB58-2516C2273B75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410" name="Shape 5">
          <a:extLst>
            <a:ext uri="{FF2B5EF4-FFF2-40B4-BE49-F238E27FC236}">
              <a16:creationId xmlns:a16="http://schemas.microsoft.com/office/drawing/2014/main" id="{3E559CCD-0C4D-47E5-9E51-9F536DE0AECE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196340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411" name="Shape 5">
          <a:extLst>
            <a:ext uri="{FF2B5EF4-FFF2-40B4-BE49-F238E27FC236}">
              <a16:creationId xmlns:a16="http://schemas.microsoft.com/office/drawing/2014/main" id="{615A4DF8-ECFD-40AA-9C8A-B240763AE71B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196340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412" name="Shape 5">
          <a:extLst>
            <a:ext uri="{FF2B5EF4-FFF2-40B4-BE49-F238E27FC236}">
              <a16:creationId xmlns:a16="http://schemas.microsoft.com/office/drawing/2014/main" id="{03B868D6-328D-42F1-8308-ACD5E718B012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196340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101</xdr:row>
      <xdr:rowOff>381000</xdr:rowOff>
    </xdr:from>
    <xdr:to>
      <xdr:col>4</xdr:col>
      <xdr:colOff>506730</xdr:colOff>
      <xdr:row>102</xdr:row>
      <xdr:rowOff>0</xdr:rowOff>
    </xdr:to>
    <xdr:sp macro="" textlink="">
      <xdr:nvSpPr>
        <xdr:cNvPr id="413" name="Shape 5">
          <a:extLst>
            <a:ext uri="{FF2B5EF4-FFF2-40B4-BE49-F238E27FC236}">
              <a16:creationId xmlns:a16="http://schemas.microsoft.com/office/drawing/2014/main" id="{AE2CD748-680A-4C44-B4B5-B0D08239360E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196340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414" name="Shape 5">
          <a:extLst>
            <a:ext uri="{FF2B5EF4-FFF2-40B4-BE49-F238E27FC236}">
              <a16:creationId xmlns:a16="http://schemas.microsoft.com/office/drawing/2014/main" id="{31431D0F-3DED-41E7-A872-F30A1D6C9E98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101</xdr:row>
      <xdr:rowOff>381000</xdr:rowOff>
    </xdr:from>
    <xdr:to>
      <xdr:col>5</xdr:col>
      <xdr:colOff>481965</xdr:colOff>
      <xdr:row>102</xdr:row>
      <xdr:rowOff>0</xdr:rowOff>
    </xdr:to>
    <xdr:sp macro="" textlink="">
      <xdr:nvSpPr>
        <xdr:cNvPr id="415" name="Shape 5">
          <a:extLst>
            <a:ext uri="{FF2B5EF4-FFF2-40B4-BE49-F238E27FC236}">
              <a16:creationId xmlns:a16="http://schemas.microsoft.com/office/drawing/2014/main" id="{72186499-901F-4BFF-B6DA-8CFF548D7999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13</xdr:col>
      <xdr:colOff>87630</xdr:colOff>
      <xdr:row>101</xdr:row>
      <xdr:rowOff>53340</xdr:rowOff>
    </xdr:from>
    <xdr:to>
      <xdr:col>15</xdr:col>
      <xdr:colOff>116205</xdr:colOff>
      <xdr:row>101</xdr:row>
      <xdr:rowOff>53340</xdr:rowOff>
    </xdr:to>
    <xdr:sp macro="" textlink="">
      <xdr:nvSpPr>
        <xdr:cNvPr id="416" name="Shape 5">
          <a:extLst>
            <a:ext uri="{FF2B5EF4-FFF2-40B4-BE49-F238E27FC236}">
              <a16:creationId xmlns:a16="http://schemas.microsoft.com/office/drawing/2014/main" id="{61BEE0FC-B23B-417E-90DA-9F0F992CA435}"/>
            </a:ext>
          </a:extLst>
        </xdr:cNvPr>
        <xdr:cNvSpPr>
          <a:spLocks noChangeArrowheads="1"/>
        </xdr:cNvSpPr>
      </xdr:nvSpPr>
      <xdr:spPr bwMode="auto">
        <a:xfrm>
          <a:off x="10283190" y="2182368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453390</xdr:colOff>
      <xdr:row>102</xdr:row>
      <xdr:rowOff>91440</xdr:rowOff>
    </xdr:from>
    <xdr:to>
      <xdr:col>12</xdr:col>
      <xdr:colOff>481965</xdr:colOff>
      <xdr:row>102</xdr:row>
      <xdr:rowOff>91440</xdr:rowOff>
    </xdr:to>
    <xdr:sp macro="" textlink="">
      <xdr:nvSpPr>
        <xdr:cNvPr id="417" name="Shape 5">
          <a:extLst>
            <a:ext uri="{FF2B5EF4-FFF2-40B4-BE49-F238E27FC236}">
              <a16:creationId xmlns:a16="http://schemas.microsoft.com/office/drawing/2014/main" id="{0DEBE0F2-9428-4546-8C88-F94D7F145B02}"/>
            </a:ext>
          </a:extLst>
        </xdr:cNvPr>
        <xdr:cNvSpPr>
          <a:spLocks noChangeArrowheads="1"/>
        </xdr:cNvSpPr>
      </xdr:nvSpPr>
      <xdr:spPr bwMode="auto">
        <a:xfrm>
          <a:off x="8728710" y="2230374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418" name="Shape 5">
          <a:extLst>
            <a:ext uri="{FF2B5EF4-FFF2-40B4-BE49-F238E27FC236}">
              <a16:creationId xmlns:a16="http://schemas.microsoft.com/office/drawing/2014/main" id="{5FFA6841-F568-45E2-ABD7-F3F12D785188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101</xdr:row>
      <xdr:rowOff>381000</xdr:rowOff>
    </xdr:from>
    <xdr:ext cx="1076325" cy="0"/>
    <xdr:sp macro="" textlink="">
      <xdr:nvSpPr>
        <xdr:cNvPr id="419" name="Shape 5">
          <a:extLst>
            <a:ext uri="{FF2B5EF4-FFF2-40B4-BE49-F238E27FC236}">
              <a16:creationId xmlns:a16="http://schemas.microsoft.com/office/drawing/2014/main" id="{124741D9-B315-438E-A1A3-2C65273316A9}"/>
            </a:ext>
          </a:extLst>
        </xdr:cNvPr>
        <xdr:cNvSpPr>
          <a:spLocks noChangeArrowheads="1"/>
        </xdr:cNvSpPr>
      </xdr:nvSpPr>
      <xdr:spPr bwMode="auto">
        <a:xfrm>
          <a:off x="353949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9</xdr:col>
      <xdr:colOff>110490</xdr:colOff>
      <xdr:row>102</xdr:row>
      <xdr:rowOff>114300</xdr:rowOff>
    </xdr:from>
    <xdr:ext cx="1076325" cy="0"/>
    <xdr:sp macro="" textlink="">
      <xdr:nvSpPr>
        <xdr:cNvPr id="420" name="Shape 5">
          <a:extLst>
            <a:ext uri="{FF2B5EF4-FFF2-40B4-BE49-F238E27FC236}">
              <a16:creationId xmlns:a16="http://schemas.microsoft.com/office/drawing/2014/main" id="{5BB2DF7B-A66E-452D-9C4B-B1675CC5B816}"/>
            </a:ext>
          </a:extLst>
        </xdr:cNvPr>
        <xdr:cNvSpPr>
          <a:spLocks noChangeArrowheads="1"/>
        </xdr:cNvSpPr>
      </xdr:nvSpPr>
      <xdr:spPr bwMode="auto">
        <a:xfrm>
          <a:off x="8172450" y="22326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13</xdr:col>
      <xdr:colOff>224790</xdr:colOff>
      <xdr:row>101</xdr:row>
      <xdr:rowOff>335280</xdr:rowOff>
    </xdr:from>
    <xdr:ext cx="1076325" cy="0"/>
    <xdr:sp macro="" textlink="">
      <xdr:nvSpPr>
        <xdr:cNvPr id="421" name="Shape 5">
          <a:extLst>
            <a:ext uri="{FF2B5EF4-FFF2-40B4-BE49-F238E27FC236}">
              <a16:creationId xmlns:a16="http://schemas.microsoft.com/office/drawing/2014/main" id="{0D6B3D85-F1C7-4280-83F8-FAE6D650A4C8}"/>
            </a:ext>
          </a:extLst>
        </xdr:cNvPr>
        <xdr:cNvSpPr>
          <a:spLocks noChangeArrowheads="1"/>
        </xdr:cNvSpPr>
      </xdr:nvSpPr>
      <xdr:spPr bwMode="auto">
        <a:xfrm>
          <a:off x="10420350" y="2210562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10</xdr:col>
      <xdr:colOff>605790</xdr:colOff>
      <xdr:row>102</xdr:row>
      <xdr:rowOff>121920</xdr:rowOff>
    </xdr:from>
    <xdr:to>
      <xdr:col>12</xdr:col>
      <xdr:colOff>634365</xdr:colOff>
      <xdr:row>102</xdr:row>
      <xdr:rowOff>121920</xdr:rowOff>
    </xdr:to>
    <xdr:sp macro="" textlink="">
      <xdr:nvSpPr>
        <xdr:cNvPr id="422" name="Shape 5">
          <a:extLst>
            <a:ext uri="{FF2B5EF4-FFF2-40B4-BE49-F238E27FC236}">
              <a16:creationId xmlns:a16="http://schemas.microsoft.com/office/drawing/2014/main" id="{D851E96F-ABAF-4942-B41B-73A2EE96856C}"/>
            </a:ext>
          </a:extLst>
        </xdr:cNvPr>
        <xdr:cNvSpPr>
          <a:spLocks noChangeArrowheads="1"/>
        </xdr:cNvSpPr>
      </xdr:nvSpPr>
      <xdr:spPr bwMode="auto">
        <a:xfrm>
          <a:off x="8881110" y="2233422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12</xdr:col>
      <xdr:colOff>278130</xdr:colOff>
      <xdr:row>101</xdr:row>
      <xdr:rowOff>30480</xdr:rowOff>
    </xdr:from>
    <xdr:to>
      <xdr:col>14</xdr:col>
      <xdr:colOff>306705</xdr:colOff>
      <xdr:row>101</xdr:row>
      <xdr:rowOff>30480</xdr:rowOff>
    </xdr:to>
    <xdr:sp macro="" textlink="">
      <xdr:nvSpPr>
        <xdr:cNvPr id="423" name="Shape 5">
          <a:extLst>
            <a:ext uri="{FF2B5EF4-FFF2-40B4-BE49-F238E27FC236}">
              <a16:creationId xmlns:a16="http://schemas.microsoft.com/office/drawing/2014/main" id="{C1C6DBAA-D200-4CE0-B048-A5B3E1DB9C89}"/>
            </a:ext>
          </a:extLst>
        </xdr:cNvPr>
        <xdr:cNvSpPr>
          <a:spLocks noChangeArrowheads="1"/>
        </xdr:cNvSpPr>
      </xdr:nvSpPr>
      <xdr:spPr bwMode="auto">
        <a:xfrm>
          <a:off x="9833610" y="21800820"/>
          <a:ext cx="130873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12</xdr:col>
      <xdr:colOff>57150</xdr:colOff>
      <xdr:row>107</xdr:row>
      <xdr:rowOff>91440</xdr:rowOff>
    </xdr:from>
    <xdr:ext cx="1076325" cy="0"/>
    <xdr:sp macro="" textlink="">
      <xdr:nvSpPr>
        <xdr:cNvPr id="426" name="Shape 5">
          <a:extLst>
            <a:ext uri="{FF2B5EF4-FFF2-40B4-BE49-F238E27FC236}">
              <a16:creationId xmlns:a16="http://schemas.microsoft.com/office/drawing/2014/main" id="{81932BEB-536E-4517-AEDA-33017311E817}"/>
            </a:ext>
          </a:extLst>
        </xdr:cNvPr>
        <xdr:cNvSpPr>
          <a:spLocks noChangeArrowheads="1"/>
        </xdr:cNvSpPr>
      </xdr:nvSpPr>
      <xdr:spPr bwMode="auto">
        <a:xfrm>
          <a:off x="9612630" y="2324862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429" name="Shape 5">
          <a:extLst>
            <a:ext uri="{FF2B5EF4-FFF2-40B4-BE49-F238E27FC236}">
              <a16:creationId xmlns:a16="http://schemas.microsoft.com/office/drawing/2014/main" id="{E91261FC-9615-4BCD-BA68-622C5DF996D0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430" name="Shape 5">
          <a:extLst>
            <a:ext uri="{FF2B5EF4-FFF2-40B4-BE49-F238E27FC236}">
              <a16:creationId xmlns:a16="http://schemas.microsoft.com/office/drawing/2014/main" id="{38133B4B-A10E-44E2-ADF9-54BF17CE5C50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431" name="Shape 5">
          <a:extLst>
            <a:ext uri="{FF2B5EF4-FFF2-40B4-BE49-F238E27FC236}">
              <a16:creationId xmlns:a16="http://schemas.microsoft.com/office/drawing/2014/main" id="{B2F05B57-CD4A-48C8-8825-DF70F34C9C0E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432" name="Shape 5">
          <a:extLst>
            <a:ext uri="{FF2B5EF4-FFF2-40B4-BE49-F238E27FC236}">
              <a16:creationId xmlns:a16="http://schemas.microsoft.com/office/drawing/2014/main" id="{9DEF71BA-8EC2-4B91-AF7C-3AED0A4C7AAE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433" name="Shape 5">
          <a:extLst>
            <a:ext uri="{FF2B5EF4-FFF2-40B4-BE49-F238E27FC236}">
              <a16:creationId xmlns:a16="http://schemas.microsoft.com/office/drawing/2014/main" id="{1F4EA110-DDE8-47D0-B219-C93D66E33231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434" name="Shape 5">
          <a:extLst>
            <a:ext uri="{FF2B5EF4-FFF2-40B4-BE49-F238E27FC236}">
              <a16:creationId xmlns:a16="http://schemas.microsoft.com/office/drawing/2014/main" id="{48D97CD0-EBF6-45F2-81E3-30088FFCCD6A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435" name="Shape 5">
          <a:extLst>
            <a:ext uri="{FF2B5EF4-FFF2-40B4-BE49-F238E27FC236}">
              <a16:creationId xmlns:a16="http://schemas.microsoft.com/office/drawing/2014/main" id="{44E9B613-3271-4B3C-8920-6D4A4F96624C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101</xdr:row>
      <xdr:rowOff>381000</xdr:rowOff>
    </xdr:from>
    <xdr:ext cx="1076325" cy="0"/>
    <xdr:sp macro="" textlink="">
      <xdr:nvSpPr>
        <xdr:cNvPr id="436" name="Shape 5">
          <a:extLst>
            <a:ext uri="{FF2B5EF4-FFF2-40B4-BE49-F238E27FC236}">
              <a16:creationId xmlns:a16="http://schemas.microsoft.com/office/drawing/2014/main" id="{174F5E5C-BA58-4C29-8373-0E0CE45088B4}"/>
            </a:ext>
          </a:extLst>
        </xdr:cNvPr>
        <xdr:cNvSpPr>
          <a:spLocks noChangeArrowheads="1"/>
        </xdr:cNvSpPr>
      </xdr:nvSpPr>
      <xdr:spPr bwMode="auto">
        <a:xfrm>
          <a:off x="552831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13</xdr:col>
      <xdr:colOff>156210</xdr:colOff>
      <xdr:row>102</xdr:row>
      <xdr:rowOff>15240</xdr:rowOff>
    </xdr:from>
    <xdr:ext cx="1076325" cy="0"/>
    <xdr:sp macro="" textlink="">
      <xdr:nvSpPr>
        <xdr:cNvPr id="437" name="Shape 5">
          <a:extLst>
            <a:ext uri="{FF2B5EF4-FFF2-40B4-BE49-F238E27FC236}">
              <a16:creationId xmlns:a16="http://schemas.microsoft.com/office/drawing/2014/main" id="{23183C61-DB0A-4C1F-AFB9-47759E505BA9}"/>
            </a:ext>
          </a:extLst>
        </xdr:cNvPr>
        <xdr:cNvSpPr>
          <a:spLocks noChangeArrowheads="1"/>
        </xdr:cNvSpPr>
      </xdr:nvSpPr>
      <xdr:spPr bwMode="auto">
        <a:xfrm>
          <a:off x="10351770" y="2222754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12</xdr:col>
      <xdr:colOff>57150</xdr:colOff>
      <xdr:row>101</xdr:row>
      <xdr:rowOff>266700</xdr:rowOff>
    </xdr:from>
    <xdr:ext cx="1076325" cy="0"/>
    <xdr:sp macro="" textlink="">
      <xdr:nvSpPr>
        <xdr:cNvPr id="438" name="Shape 5">
          <a:extLst>
            <a:ext uri="{FF2B5EF4-FFF2-40B4-BE49-F238E27FC236}">
              <a16:creationId xmlns:a16="http://schemas.microsoft.com/office/drawing/2014/main" id="{1286EC9A-8655-4322-A411-BD461E7329E9}"/>
            </a:ext>
          </a:extLst>
        </xdr:cNvPr>
        <xdr:cNvSpPr>
          <a:spLocks noChangeArrowheads="1"/>
        </xdr:cNvSpPr>
      </xdr:nvSpPr>
      <xdr:spPr bwMode="auto">
        <a:xfrm>
          <a:off x="9612630" y="2203704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13</xdr:col>
      <xdr:colOff>102870</xdr:colOff>
      <xdr:row>102</xdr:row>
      <xdr:rowOff>68580</xdr:rowOff>
    </xdr:from>
    <xdr:ext cx="1076325" cy="0"/>
    <xdr:sp macro="" textlink="">
      <xdr:nvSpPr>
        <xdr:cNvPr id="439" name="Shape 5">
          <a:extLst>
            <a:ext uri="{FF2B5EF4-FFF2-40B4-BE49-F238E27FC236}">
              <a16:creationId xmlns:a16="http://schemas.microsoft.com/office/drawing/2014/main" id="{3D51ED3A-2376-4522-ABB8-51BBA8657AD0}"/>
            </a:ext>
          </a:extLst>
        </xdr:cNvPr>
        <xdr:cNvSpPr>
          <a:spLocks noChangeArrowheads="1"/>
        </xdr:cNvSpPr>
      </xdr:nvSpPr>
      <xdr:spPr bwMode="auto">
        <a:xfrm>
          <a:off x="10298430" y="2228088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449" name="Shape 5">
          <a:extLst>
            <a:ext uri="{FF2B5EF4-FFF2-40B4-BE49-F238E27FC236}">
              <a16:creationId xmlns:a16="http://schemas.microsoft.com/office/drawing/2014/main" id="{95D76662-3004-40C1-B177-544DD7F6844E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450" name="Shape 5">
          <a:extLst>
            <a:ext uri="{FF2B5EF4-FFF2-40B4-BE49-F238E27FC236}">
              <a16:creationId xmlns:a16="http://schemas.microsoft.com/office/drawing/2014/main" id="{5FDB883F-310E-434C-A653-83842C3D9F9A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451" name="Shape 5">
          <a:extLst>
            <a:ext uri="{FF2B5EF4-FFF2-40B4-BE49-F238E27FC236}">
              <a16:creationId xmlns:a16="http://schemas.microsoft.com/office/drawing/2014/main" id="{C7D97955-D499-48CF-A039-6DB0FE2E9351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452" name="Shape 5">
          <a:extLst>
            <a:ext uri="{FF2B5EF4-FFF2-40B4-BE49-F238E27FC236}">
              <a16:creationId xmlns:a16="http://schemas.microsoft.com/office/drawing/2014/main" id="{41DBE8E0-0FEE-48F3-BB65-19153ED5C4B0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453" name="Shape 5">
          <a:extLst>
            <a:ext uri="{FF2B5EF4-FFF2-40B4-BE49-F238E27FC236}">
              <a16:creationId xmlns:a16="http://schemas.microsoft.com/office/drawing/2014/main" id="{BC11AC05-C772-4157-9523-D936D92C3BCD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101</xdr:row>
      <xdr:rowOff>381000</xdr:rowOff>
    </xdr:from>
    <xdr:ext cx="1076325" cy="0"/>
    <xdr:sp macro="" textlink="">
      <xdr:nvSpPr>
        <xdr:cNvPr id="454" name="Shape 5">
          <a:extLst>
            <a:ext uri="{FF2B5EF4-FFF2-40B4-BE49-F238E27FC236}">
              <a16:creationId xmlns:a16="http://schemas.microsoft.com/office/drawing/2014/main" id="{BC430C34-4C93-4333-BCC6-84DF059DD67E}"/>
            </a:ext>
          </a:extLst>
        </xdr:cNvPr>
        <xdr:cNvSpPr>
          <a:spLocks noChangeArrowheads="1"/>
        </xdr:cNvSpPr>
      </xdr:nvSpPr>
      <xdr:spPr bwMode="auto">
        <a:xfrm>
          <a:off x="4095750" y="223494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12</xdr:col>
      <xdr:colOff>217170</xdr:colOff>
      <xdr:row>101</xdr:row>
      <xdr:rowOff>76200</xdr:rowOff>
    </xdr:from>
    <xdr:ext cx="1076325" cy="0"/>
    <xdr:sp macro="" textlink="">
      <xdr:nvSpPr>
        <xdr:cNvPr id="455" name="Shape 5">
          <a:extLst>
            <a:ext uri="{FF2B5EF4-FFF2-40B4-BE49-F238E27FC236}">
              <a16:creationId xmlns:a16="http://schemas.microsoft.com/office/drawing/2014/main" id="{653591D1-D1C5-4B69-A7DB-5C240245E59D}"/>
            </a:ext>
          </a:extLst>
        </xdr:cNvPr>
        <xdr:cNvSpPr>
          <a:spLocks noChangeArrowheads="1"/>
        </xdr:cNvSpPr>
      </xdr:nvSpPr>
      <xdr:spPr bwMode="auto">
        <a:xfrm>
          <a:off x="9772650" y="2184654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11</xdr:col>
      <xdr:colOff>217170</xdr:colOff>
      <xdr:row>101</xdr:row>
      <xdr:rowOff>320040</xdr:rowOff>
    </xdr:from>
    <xdr:ext cx="1076325" cy="0"/>
    <xdr:sp macro="" textlink="">
      <xdr:nvSpPr>
        <xdr:cNvPr id="456" name="Shape 5">
          <a:extLst>
            <a:ext uri="{FF2B5EF4-FFF2-40B4-BE49-F238E27FC236}">
              <a16:creationId xmlns:a16="http://schemas.microsoft.com/office/drawing/2014/main" id="{50005C06-68AF-4F4F-B9F2-145002ACF7C7}"/>
            </a:ext>
          </a:extLst>
        </xdr:cNvPr>
        <xdr:cNvSpPr>
          <a:spLocks noChangeArrowheads="1"/>
        </xdr:cNvSpPr>
      </xdr:nvSpPr>
      <xdr:spPr bwMode="auto">
        <a:xfrm>
          <a:off x="9132570" y="2209038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12</xdr:col>
      <xdr:colOff>598170</xdr:colOff>
      <xdr:row>101</xdr:row>
      <xdr:rowOff>243840</xdr:rowOff>
    </xdr:from>
    <xdr:ext cx="1076325" cy="0"/>
    <xdr:sp macro="" textlink="">
      <xdr:nvSpPr>
        <xdr:cNvPr id="457" name="Shape 5">
          <a:extLst>
            <a:ext uri="{FF2B5EF4-FFF2-40B4-BE49-F238E27FC236}">
              <a16:creationId xmlns:a16="http://schemas.microsoft.com/office/drawing/2014/main" id="{6E542242-CEF1-4BAC-AAFF-54E0C0EEA388}"/>
            </a:ext>
          </a:extLst>
        </xdr:cNvPr>
        <xdr:cNvSpPr>
          <a:spLocks noChangeArrowheads="1"/>
        </xdr:cNvSpPr>
      </xdr:nvSpPr>
      <xdr:spPr bwMode="auto">
        <a:xfrm>
          <a:off x="10153650" y="2201418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11</xdr:col>
      <xdr:colOff>316230</xdr:colOff>
      <xdr:row>102</xdr:row>
      <xdr:rowOff>144780</xdr:rowOff>
    </xdr:from>
    <xdr:ext cx="1076325" cy="0"/>
    <xdr:sp macro="" textlink="">
      <xdr:nvSpPr>
        <xdr:cNvPr id="458" name="Shape 5">
          <a:extLst>
            <a:ext uri="{FF2B5EF4-FFF2-40B4-BE49-F238E27FC236}">
              <a16:creationId xmlns:a16="http://schemas.microsoft.com/office/drawing/2014/main" id="{9208E21D-2631-4525-AA6B-BD6E04C43483}"/>
            </a:ext>
          </a:extLst>
        </xdr:cNvPr>
        <xdr:cNvSpPr>
          <a:spLocks noChangeArrowheads="1"/>
        </xdr:cNvSpPr>
      </xdr:nvSpPr>
      <xdr:spPr bwMode="auto">
        <a:xfrm>
          <a:off x="9231630" y="2235708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11</xdr:col>
      <xdr:colOff>300990</xdr:colOff>
      <xdr:row>101</xdr:row>
      <xdr:rowOff>365760</xdr:rowOff>
    </xdr:from>
    <xdr:ext cx="1076325" cy="0"/>
    <xdr:sp macro="" textlink="">
      <xdr:nvSpPr>
        <xdr:cNvPr id="459" name="Shape 5">
          <a:extLst>
            <a:ext uri="{FF2B5EF4-FFF2-40B4-BE49-F238E27FC236}">
              <a16:creationId xmlns:a16="http://schemas.microsoft.com/office/drawing/2014/main" id="{5A000B92-6FA9-495C-8ECA-86A3954D8575}"/>
            </a:ext>
          </a:extLst>
        </xdr:cNvPr>
        <xdr:cNvSpPr>
          <a:spLocks noChangeArrowheads="1"/>
        </xdr:cNvSpPr>
      </xdr:nvSpPr>
      <xdr:spPr bwMode="auto">
        <a:xfrm>
          <a:off x="9216390" y="221361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11</xdr:col>
      <xdr:colOff>400050</xdr:colOff>
      <xdr:row>101</xdr:row>
      <xdr:rowOff>266700</xdr:rowOff>
    </xdr:from>
    <xdr:ext cx="1076325" cy="0"/>
    <xdr:sp macro="" textlink="">
      <xdr:nvSpPr>
        <xdr:cNvPr id="460" name="Shape 5">
          <a:extLst>
            <a:ext uri="{FF2B5EF4-FFF2-40B4-BE49-F238E27FC236}">
              <a16:creationId xmlns:a16="http://schemas.microsoft.com/office/drawing/2014/main" id="{8BEF8CE1-20F8-435B-806E-F01E34C6481E}"/>
            </a:ext>
          </a:extLst>
        </xdr:cNvPr>
        <xdr:cNvSpPr>
          <a:spLocks noChangeArrowheads="1"/>
        </xdr:cNvSpPr>
      </xdr:nvSpPr>
      <xdr:spPr bwMode="auto">
        <a:xfrm>
          <a:off x="9315450" y="2203704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11</xdr:col>
      <xdr:colOff>590550</xdr:colOff>
      <xdr:row>105</xdr:row>
      <xdr:rowOff>121920</xdr:rowOff>
    </xdr:from>
    <xdr:ext cx="1076325" cy="0"/>
    <xdr:sp macro="" textlink="">
      <xdr:nvSpPr>
        <xdr:cNvPr id="461" name="Shape 5">
          <a:extLst>
            <a:ext uri="{FF2B5EF4-FFF2-40B4-BE49-F238E27FC236}">
              <a16:creationId xmlns:a16="http://schemas.microsoft.com/office/drawing/2014/main" id="{89F7CCA8-981D-4C95-8F76-5351D6FADCBE}"/>
            </a:ext>
          </a:extLst>
        </xdr:cNvPr>
        <xdr:cNvSpPr>
          <a:spLocks noChangeArrowheads="1"/>
        </xdr:cNvSpPr>
      </xdr:nvSpPr>
      <xdr:spPr bwMode="auto">
        <a:xfrm>
          <a:off x="9505950" y="2289048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13</xdr:col>
      <xdr:colOff>537210</xdr:colOff>
      <xdr:row>103</xdr:row>
      <xdr:rowOff>160020</xdr:rowOff>
    </xdr:from>
    <xdr:ext cx="1076325" cy="0"/>
    <xdr:sp macro="" textlink="">
      <xdr:nvSpPr>
        <xdr:cNvPr id="462" name="Shape 5">
          <a:extLst>
            <a:ext uri="{FF2B5EF4-FFF2-40B4-BE49-F238E27FC236}">
              <a16:creationId xmlns:a16="http://schemas.microsoft.com/office/drawing/2014/main" id="{786CCB5A-E88A-4F4D-ACEF-80070B3440A6}"/>
            </a:ext>
          </a:extLst>
        </xdr:cNvPr>
        <xdr:cNvSpPr>
          <a:spLocks noChangeArrowheads="1"/>
        </xdr:cNvSpPr>
      </xdr:nvSpPr>
      <xdr:spPr bwMode="auto">
        <a:xfrm>
          <a:off x="10732770" y="2253996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"/>
  <sheetViews>
    <sheetView tabSelected="1" view="pageBreakPreview" zoomScaleSheetLayoutView="100" workbookViewId="0">
      <selection activeCell="M11" sqref="M11"/>
    </sheetView>
  </sheetViews>
  <sheetFormatPr defaultColWidth="9.33203125" defaultRowHeight="13.2" x14ac:dyDescent="0.25"/>
  <cols>
    <col min="1" max="1" width="25.44140625" style="2" customWidth="1"/>
    <col min="2" max="2" width="22.88671875" style="2" customWidth="1"/>
    <col min="3" max="3" width="8.109375" style="31" customWidth="1"/>
    <col min="4" max="4" width="10" style="2" customWidth="1"/>
    <col min="5" max="5" width="10.109375" style="2" customWidth="1"/>
    <col min="6" max="6" width="9.21875" style="2" customWidth="1"/>
    <col min="7" max="7" width="9.33203125" style="2" customWidth="1"/>
    <col min="8" max="8" width="10.6640625" style="2" bestFit="1" customWidth="1"/>
    <col min="9" max="9" width="11.77734375" style="2" customWidth="1"/>
    <col min="10" max="10" width="3.109375" style="2" customWidth="1"/>
    <col min="11" max="16384" width="9.33203125" style="2"/>
  </cols>
  <sheetData>
    <row r="1" spans="1:10" s="33" customFormat="1" ht="66" customHeight="1" x14ac:dyDescent="0.25">
      <c r="E1" s="34"/>
      <c r="F1" s="103" t="s">
        <v>109</v>
      </c>
      <c r="G1" s="103"/>
      <c r="H1" s="103"/>
      <c r="I1" s="103"/>
      <c r="J1" s="34"/>
    </row>
    <row r="2" spans="1:10" ht="14.25" customHeight="1" x14ac:dyDescent="0.25">
      <c r="A2" s="99"/>
      <c r="B2" s="99"/>
      <c r="C2" s="99"/>
      <c r="D2" s="99"/>
      <c r="E2" s="99"/>
      <c r="F2" s="99"/>
      <c r="G2" s="99"/>
      <c r="H2" s="99"/>
      <c r="I2" s="1" t="s">
        <v>0</v>
      </c>
    </row>
    <row r="3" spans="1:10" ht="14.25" customHeight="1" x14ac:dyDescent="0.25">
      <c r="A3" s="99"/>
      <c r="B3" s="99"/>
      <c r="C3" s="99"/>
      <c r="D3" s="99"/>
      <c r="E3" s="3"/>
      <c r="F3" s="3"/>
      <c r="G3" s="3"/>
      <c r="H3" s="4" t="s">
        <v>1</v>
      </c>
      <c r="I3" s="35">
        <v>2024</v>
      </c>
    </row>
    <row r="4" spans="1:10" ht="14.25" customHeight="1" x14ac:dyDescent="0.25">
      <c r="A4" s="100" t="s">
        <v>94</v>
      </c>
      <c r="B4" s="101"/>
      <c r="C4" s="101"/>
      <c r="D4" s="101"/>
      <c r="E4" s="5"/>
      <c r="F4" s="5"/>
      <c r="G4" s="5"/>
      <c r="H4" s="6" t="s">
        <v>2</v>
      </c>
      <c r="I4" s="35">
        <v>31871157</v>
      </c>
    </row>
    <row r="5" spans="1:10" ht="14.25" customHeight="1" x14ac:dyDescent="0.25">
      <c r="A5" s="119" t="s">
        <v>104</v>
      </c>
      <c r="B5" s="102"/>
      <c r="C5" s="102"/>
      <c r="D5" s="102"/>
      <c r="E5" s="102"/>
      <c r="F5" s="102"/>
      <c r="G5" s="7"/>
      <c r="H5" s="8" t="s">
        <v>3</v>
      </c>
      <c r="I5" s="36"/>
    </row>
    <row r="6" spans="1:10" ht="14.25" customHeight="1" x14ac:dyDescent="0.25">
      <c r="A6" s="102" t="s">
        <v>4</v>
      </c>
      <c r="B6" s="102"/>
      <c r="C6" s="102"/>
      <c r="D6" s="102"/>
      <c r="E6" s="7"/>
      <c r="F6" s="7"/>
      <c r="G6" s="7"/>
      <c r="H6" s="8" t="s">
        <v>5</v>
      </c>
      <c r="I6" s="36"/>
    </row>
    <row r="7" spans="1:10" ht="14.25" customHeight="1" x14ac:dyDescent="0.25">
      <c r="A7" s="102" t="s">
        <v>6</v>
      </c>
      <c r="B7" s="102"/>
      <c r="C7" s="102"/>
      <c r="D7" s="102"/>
      <c r="E7" s="7"/>
      <c r="F7" s="7"/>
      <c r="G7" s="7"/>
      <c r="H7" s="8" t="s">
        <v>7</v>
      </c>
      <c r="I7" s="37" t="s">
        <v>8</v>
      </c>
    </row>
    <row r="8" spans="1:10" ht="14.25" customHeight="1" x14ac:dyDescent="0.25">
      <c r="A8" s="119" t="s">
        <v>95</v>
      </c>
      <c r="B8" s="102"/>
      <c r="C8" s="102"/>
      <c r="D8" s="102"/>
      <c r="E8" s="120"/>
      <c r="F8" s="120"/>
      <c r="G8" s="120"/>
      <c r="H8" s="120"/>
      <c r="I8" s="9"/>
    </row>
    <row r="9" spans="1:10" ht="14.25" customHeight="1" x14ac:dyDescent="0.25">
      <c r="A9" s="119" t="s">
        <v>96</v>
      </c>
      <c r="B9" s="102"/>
      <c r="C9" s="102"/>
      <c r="D9" s="102"/>
      <c r="E9" s="120"/>
      <c r="F9" s="120"/>
      <c r="G9" s="120"/>
      <c r="H9" s="120"/>
      <c r="I9" s="10"/>
    </row>
    <row r="10" spans="1:10" ht="15" customHeight="1" x14ac:dyDescent="0.25">
      <c r="A10" s="121" t="s">
        <v>105</v>
      </c>
      <c r="B10" s="121"/>
      <c r="C10" s="121"/>
      <c r="D10" s="121"/>
      <c r="E10" s="121"/>
      <c r="F10" s="121"/>
      <c r="G10" s="121"/>
      <c r="H10" s="121"/>
      <c r="I10" s="122"/>
    </row>
    <row r="11" spans="1:10" ht="54" customHeight="1" x14ac:dyDescent="0.25">
      <c r="A11" s="105" t="s">
        <v>106</v>
      </c>
      <c r="B11" s="106"/>
      <c r="C11" s="106"/>
      <c r="D11" s="106"/>
      <c r="E11" s="106"/>
      <c r="F11" s="106"/>
      <c r="G11" s="106"/>
      <c r="H11" s="106"/>
      <c r="I11" s="106"/>
      <c r="J11" s="11"/>
    </row>
    <row r="12" spans="1:10" ht="14.25" customHeight="1" thickBot="1" x14ac:dyDescent="0.3">
      <c r="A12" s="107" t="s">
        <v>9</v>
      </c>
      <c r="B12" s="107"/>
      <c r="C12" s="107"/>
      <c r="D12" s="107"/>
      <c r="E12" s="107"/>
      <c r="F12" s="107"/>
      <c r="G12" s="107"/>
      <c r="H12" s="107"/>
      <c r="I12" s="107"/>
      <c r="J12" s="3"/>
    </row>
    <row r="13" spans="1:10" s="12" customFormat="1" ht="40.200000000000003" customHeight="1" x14ac:dyDescent="0.25">
      <c r="A13" s="108" t="s">
        <v>10</v>
      </c>
      <c r="B13" s="109"/>
      <c r="C13" s="112" t="s">
        <v>11</v>
      </c>
      <c r="D13" s="114" t="s">
        <v>12</v>
      </c>
      <c r="E13" s="115"/>
      <c r="F13" s="116" t="s">
        <v>13</v>
      </c>
      <c r="G13" s="117"/>
      <c r="H13" s="117"/>
      <c r="I13" s="118"/>
    </row>
    <row r="14" spans="1:10" s="12" customFormat="1" ht="30.6" customHeight="1" thickBot="1" x14ac:dyDescent="0.3">
      <c r="A14" s="110"/>
      <c r="B14" s="111"/>
      <c r="C14" s="113"/>
      <c r="D14" s="13" t="s">
        <v>14</v>
      </c>
      <c r="E14" s="14" t="s">
        <v>15</v>
      </c>
      <c r="F14" s="14" t="s">
        <v>16</v>
      </c>
      <c r="G14" s="14" t="s">
        <v>17</v>
      </c>
      <c r="H14" s="13" t="s">
        <v>18</v>
      </c>
      <c r="I14" s="15" t="s">
        <v>19</v>
      </c>
    </row>
    <row r="15" spans="1:10" s="20" customFormat="1" ht="12.6" thickBot="1" x14ac:dyDescent="0.3">
      <c r="A15" s="128">
        <v>1</v>
      </c>
      <c r="B15" s="129"/>
      <c r="C15" s="16">
        <v>2</v>
      </c>
      <c r="D15" s="17">
        <v>3</v>
      </c>
      <c r="E15" s="18">
        <v>4</v>
      </c>
      <c r="F15" s="18">
        <v>5</v>
      </c>
      <c r="G15" s="18">
        <v>6</v>
      </c>
      <c r="H15" s="17">
        <v>7</v>
      </c>
      <c r="I15" s="19">
        <v>8</v>
      </c>
    </row>
    <row r="16" spans="1:10" ht="14.25" customHeight="1" thickBot="1" x14ac:dyDescent="0.3">
      <c r="A16" s="130" t="s">
        <v>20</v>
      </c>
      <c r="B16" s="131"/>
      <c r="C16" s="131"/>
      <c r="D16" s="131"/>
      <c r="E16" s="131"/>
      <c r="F16" s="131"/>
      <c r="G16" s="131"/>
      <c r="H16" s="131"/>
      <c r="I16" s="132"/>
    </row>
    <row r="17" spans="1:9" ht="14.25" customHeight="1" x14ac:dyDescent="0.25">
      <c r="A17" s="133" t="s">
        <v>21</v>
      </c>
      <c r="B17" s="134"/>
      <c r="C17" s="69"/>
      <c r="D17" s="70"/>
      <c r="E17" s="71"/>
      <c r="F17" s="71"/>
      <c r="G17" s="71"/>
      <c r="H17" s="70"/>
      <c r="I17" s="72"/>
    </row>
    <row r="18" spans="1:9" ht="28.5" customHeight="1" x14ac:dyDescent="0.25">
      <c r="A18" s="135" t="s">
        <v>22</v>
      </c>
      <c r="B18" s="136"/>
      <c r="C18" s="21">
        <v>10</v>
      </c>
      <c r="D18" s="38">
        <v>190762</v>
      </c>
      <c r="E18" s="38">
        <f>G18</f>
        <v>194804</v>
      </c>
      <c r="F18" s="38">
        <f>119123+29116+18444+96806</f>
        <v>263489</v>
      </c>
      <c r="G18" s="38">
        <v>194804</v>
      </c>
      <c r="H18" s="39">
        <f>G18-F18</f>
        <v>-68685</v>
      </c>
      <c r="I18" s="40">
        <f>G18/F18*100</f>
        <v>73.932498130851769</v>
      </c>
    </row>
    <row r="19" spans="1:9" ht="14.25" customHeight="1" x14ac:dyDescent="0.25">
      <c r="A19" s="123" t="s">
        <v>23</v>
      </c>
      <c r="B19" s="124"/>
      <c r="C19" s="21">
        <v>11</v>
      </c>
      <c r="D19" s="41"/>
      <c r="E19" s="38"/>
      <c r="F19" s="41"/>
      <c r="G19" s="41"/>
      <c r="H19" s="39"/>
      <c r="I19" s="40"/>
    </row>
    <row r="20" spans="1:9" ht="14.25" customHeight="1" x14ac:dyDescent="0.25">
      <c r="A20" s="123" t="s">
        <v>24</v>
      </c>
      <c r="B20" s="124"/>
      <c r="C20" s="21">
        <v>20</v>
      </c>
      <c r="D20" s="41">
        <v>31794</v>
      </c>
      <c r="E20" s="38">
        <f t="shared" ref="E20:E57" si="0">G20</f>
        <v>32467</v>
      </c>
      <c r="F20" s="41">
        <f>19854+4853+3074+16134</f>
        <v>43915</v>
      </c>
      <c r="G20" s="41">
        <v>32467</v>
      </c>
      <c r="H20" s="39">
        <f>G20-F20</f>
        <v>-11448</v>
      </c>
      <c r="I20" s="40">
        <f>G20/F20*100</f>
        <v>73.93145849937379</v>
      </c>
    </row>
    <row r="21" spans="1:9" ht="14.25" customHeight="1" x14ac:dyDescent="0.25">
      <c r="A21" s="123" t="s">
        <v>25</v>
      </c>
      <c r="B21" s="124"/>
      <c r="C21" s="21">
        <v>30</v>
      </c>
      <c r="D21" s="41"/>
      <c r="E21" s="38"/>
      <c r="F21" s="41"/>
      <c r="G21" s="41"/>
      <c r="H21" s="39"/>
      <c r="I21" s="40"/>
    </row>
    <row r="22" spans="1:9" ht="27" customHeight="1" x14ac:dyDescent="0.25">
      <c r="A22" s="125" t="s">
        <v>26</v>
      </c>
      <c r="B22" s="126"/>
      <c r="C22" s="23">
        <v>40</v>
      </c>
      <c r="D22" s="42">
        <f>D18-D20</f>
        <v>158968</v>
      </c>
      <c r="E22" s="38">
        <f t="shared" si="0"/>
        <v>162337</v>
      </c>
      <c r="F22" s="42">
        <f>F18-F20</f>
        <v>219574</v>
      </c>
      <c r="G22" s="42">
        <f>G18-G20</f>
        <v>162337</v>
      </c>
      <c r="H22" s="43">
        <f>G22-F22</f>
        <v>-57237</v>
      </c>
      <c r="I22" s="44">
        <f>G22/F22*100</f>
        <v>73.932706058094311</v>
      </c>
    </row>
    <row r="23" spans="1:9" ht="14.25" customHeight="1" x14ac:dyDescent="0.25">
      <c r="A23" s="127" t="s">
        <v>27</v>
      </c>
      <c r="B23" s="124"/>
      <c r="C23" s="21">
        <v>50</v>
      </c>
      <c r="D23" s="41">
        <v>20113</v>
      </c>
      <c r="E23" s="38">
        <f t="shared" si="0"/>
        <v>20535</v>
      </c>
      <c r="F23" s="41">
        <v>0</v>
      </c>
      <c r="G23" s="41">
        <v>20535</v>
      </c>
      <c r="H23" s="39">
        <f>G23-F23</f>
        <v>20535</v>
      </c>
      <c r="I23" s="40"/>
    </row>
    <row r="24" spans="1:9" ht="14.25" customHeight="1" x14ac:dyDescent="0.25">
      <c r="A24" s="123" t="s">
        <v>28</v>
      </c>
      <c r="B24" s="124"/>
      <c r="C24" s="24"/>
      <c r="D24" s="41"/>
      <c r="E24" s="38"/>
      <c r="F24" s="45"/>
      <c r="G24" s="41"/>
      <c r="H24" s="46"/>
      <c r="I24" s="47"/>
    </row>
    <row r="25" spans="1:9" ht="14.25" customHeight="1" x14ac:dyDescent="0.25">
      <c r="A25" s="123" t="s">
        <v>29</v>
      </c>
      <c r="B25" s="124"/>
      <c r="C25" s="21">
        <v>51</v>
      </c>
      <c r="D25" s="41"/>
      <c r="E25" s="38"/>
      <c r="F25" s="45"/>
      <c r="G25" s="41"/>
      <c r="H25" s="46"/>
      <c r="I25" s="47"/>
    </row>
    <row r="26" spans="1:9" ht="14.25" customHeight="1" x14ac:dyDescent="0.25">
      <c r="A26" s="123" t="s">
        <v>30</v>
      </c>
      <c r="B26" s="124"/>
      <c r="C26" s="21">
        <v>52</v>
      </c>
      <c r="D26" s="41"/>
      <c r="E26" s="38"/>
      <c r="F26" s="45"/>
      <c r="G26" s="41"/>
      <c r="H26" s="46"/>
      <c r="I26" s="47"/>
    </row>
    <row r="27" spans="1:9" ht="25.5" customHeight="1" x14ac:dyDescent="0.25">
      <c r="A27" s="127" t="s">
        <v>103</v>
      </c>
      <c r="B27" s="136"/>
      <c r="C27" s="21">
        <v>53</v>
      </c>
      <c r="D27" s="38"/>
      <c r="E27" s="38"/>
      <c r="F27" s="48"/>
      <c r="G27" s="38"/>
      <c r="H27" s="39"/>
      <c r="I27" s="40"/>
    </row>
    <row r="28" spans="1:9" ht="14.25" customHeight="1" x14ac:dyDescent="0.25">
      <c r="A28" s="123" t="s">
        <v>31</v>
      </c>
      <c r="B28" s="124"/>
      <c r="C28" s="21">
        <v>60</v>
      </c>
      <c r="D28" s="41"/>
      <c r="E28" s="38"/>
      <c r="F28" s="45"/>
      <c r="G28" s="41"/>
      <c r="H28" s="46"/>
      <c r="I28" s="47"/>
    </row>
    <row r="29" spans="1:9" ht="14.25" customHeight="1" x14ac:dyDescent="0.25">
      <c r="A29" s="123" t="s">
        <v>32</v>
      </c>
      <c r="B29" s="124"/>
      <c r="C29" s="21">
        <v>70</v>
      </c>
      <c r="D29" s="41">
        <v>1</v>
      </c>
      <c r="E29" s="38">
        <f t="shared" si="0"/>
        <v>14</v>
      </c>
      <c r="F29" s="45"/>
      <c r="G29" s="41">
        <v>14</v>
      </c>
      <c r="H29" s="46">
        <f>G29-F29</f>
        <v>14</v>
      </c>
      <c r="I29" s="47"/>
    </row>
    <row r="30" spans="1:9" ht="14.25" customHeight="1" x14ac:dyDescent="0.25">
      <c r="A30" s="123" t="s">
        <v>33</v>
      </c>
      <c r="B30" s="124"/>
      <c r="C30" s="21">
        <v>80</v>
      </c>
      <c r="D30" s="41">
        <v>2485</v>
      </c>
      <c r="E30" s="38">
        <f t="shared" si="0"/>
        <v>4298</v>
      </c>
      <c r="F30" s="41">
        <f>565+565+565+565</f>
        <v>2260</v>
      </c>
      <c r="G30" s="41">
        <v>4298</v>
      </c>
      <c r="H30" s="46">
        <f>G30-F30</f>
        <v>2038</v>
      </c>
      <c r="I30" s="47">
        <f>G30/F30*100</f>
        <v>190.17699115044249</v>
      </c>
    </row>
    <row r="31" spans="1:9" ht="14.25" customHeight="1" x14ac:dyDescent="0.25">
      <c r="A31" s="123" t="s">
        <v>28</v>
      </c>
      <c r="B31" s="124"/>
      <c r="C31" s="24"/>
      <c r="D31" s="41"/>
      <c r="E31" s="38"/>
      <c r="F31" s="45"/>
      <c r="G31" s="41"/>
      <c r="H31" s="46"/>
      <c r="I31" s="47"/>
    </row>
    <row r="32" spans="1:9" x14ac:dyDescent="0.25">
      <c r="A32" s="127" t="s">
        <v>34</v>
      </c>
      <c r="B32" s="136"/>
      <c r="C32" s="21">
        <v>81</v>
      </c>
      <c r="D32" s="38"/>
      <c r="E32" s="38"/>
      <c r="F32" s="48"/>
      <c r="G32" s="38"/>
      <c r="H32" s="39"/>
      <c r="I32" s="47"/>
    </row>
    <row r="33" spans="1:9" ht="14.25" customHeight="1" x14ac:dyDescent="0.25">
      <c r="A33" s="123" t="s">
        <v>35</v>
      </c>
      <c r="B33" s="124"/>
      <c r="C33" s="21">
        <v>82</v>
      </c>
      <c r="D33" s="46">
        <v>2485</v>
      </c>
      <c r="E33" s="38">
        <f t="shared" si="0"/>
        <v>4298</v>
      </c>
      <c r="F33" s="41">
        <f>F30</f>
        <v>2260</v>
      </c>
      <c r="G33" s="46">
        <f>G30</f>
        <v>4298</v>
      </c>
      <c r="H33" s="46">
        <f>G33-F33</f>
        <v>2038</v>
      </c>
      <c r="I33" s="47">
        <f t="shared" ref="I33" si="1">G33/F33*100</f>
        <v>190.17699115044249</v>
      </c>
    </row>
    <row r="34" spans="1:9" ht="14.25" customHeight="1" x14ac:dyDescent="0.25">
      <c r="A34" s="125" t="s">
        <v>36</v>
      </c>
      <c r="B34" s="126"/>
      <c r="C34" s="23">
        <v>90</v>
      </c>
      <c r="D34" s="49">
        <v>181567</v>
      </c>
      <c r="E34" s="38">
        <f t="shared" si="0"/>
        <v>187184</v>
      </c>
      <c r="F34" s="49">
        <f>F22+F30+F23</f>
        <v>221834</v>
      </c>
      <c r="G34" s="49">
        <f>G22+G23+G30+G29</f>
        <v>187184</v>
      </c>
      <c r="H34" s="50">
        <f>G34-F34</f>
        <v>-34650</v>
      </c>
      <c r="I34" s="51">
        <f>G34/F34*100</f>
        <v>84.380212230767143</v>
      </c>
    </row>
    <row r="35" spans="1:9" ht="14.25" customHeight="1" x14ac:dyDescent="0.25">
      <c r="A35" s="125" t="s">
        <v>37</v>
      </c>
      <c r="B35" s="126"/>
      <c r="C35" s="24"/>
      <c r="D35" s="45"/>
      <c r="E35" s="38"/>
      <c r="F35" s="45"/>
      <c r="G35" s="45"/>
      <c r="H35" s="46"/>
      <c r="I35" s="47"/>
    </row>
    <row r="36" spans="1:9" ht="26.25" customHeight="1" x14ac:dyDescent="0.25">
      <c r="A36" s="135" t="s">
        <v>38</v>
      </c>
      <c r="B36" s="136"/>
      <c r="C36" s="25">
        <v>100</v>
      </c>
      <c r="D36" s="38">
        <v>192050</v>
      </c>
      <c r="E36" s="38">
        <f t="shared" si="0"/>
        <v>191987</v>
      </c>
      <c r="F36" s="38">
        <f>97000+21370+12570+78564</f>
        <v>209504</v>
      </c>
      <c r="G36" s="38">
        <v>191987</v>
      </c>
      <c r="H36" s="39">
        <f>G36-F36</f>
        <v>-17517</v>
      </c>
      <c r="I36" s="40">
        <f>G36/F36*100</f>
        <v>91.638823125095456</v>
      </c>
    </row>
    <row r="37" spans="1:9" ht="14.25" customHeight="1" x14ac:dyDescent="0.25">
      <c r="A37" s="123" t="s">
        <v>39</v>
      </c>
      <c r="B37" s="124"/>
      <c r="C37" s="25">
        <v>110</v>
      </c>
      <c r="D37" s="41">
        <v>6592</v>
      </c>
      <c r="E37" s="38">
        <f t="shared" si="0"/>
        <v>7524</v>
      </c>
      <c r="F37" s="41">
        <f>1815+1814+1814+1815</f>
        <v>7258</v>
      </c>
      <c r="G37" s="41">
        <v>7524</v>
      </c>
      <c r="H37" s="39">
        <f>G37-F37</f>
        <v>266</v>
      </c>
      <c r="I37" s="40">
        <f>G37/F37*100</f>
        <v>103.66492146596859</v>
      </c>
    </row>
    <row r="38" spans="1:9" ht="14.25" customHeight="1" x14ac:dyDescent="0.25">
      <c r="A38" s="123" t="s">
        <v>40</v>
      </c>
      <c r="B38" s="124"/>
      <c r="C38" s="25">
        <v>120</v>
      </c>
      <c r="D38" s="41"/>
      <c r="E38" s="38"/>
      <c r="F38" s="41"/>
      <c r="G38" s="41"/>
      <c r="H38" s="39"/>
      <c r="I38" s="40"/>
    </row>
    <row r="39" spans="1:9" ht="14.25" customHeight="1" x14ac:dyDescent="0.25">
      <c r="A39" s="123" t="s">
        <v>41</v>
      </c>
      <c r="B39" s="124"/>
      <c r="C39" s="25">
        <v>130</v>
      </c>
      <c r="D39" s="41">
        <v>2505</v>
      </c>
      <c r="E39" s="38">
        <f t="shared" si="0"/>
        <v>3342</v>
      </c>
      <c r="F39" s="41">
        <f>451+1076+983+290</f>
        <v>2800</v>
      </c>
      <c r="G39" s="41">
        <v>3342</v>
      </c>
      <c r="H39" s="39">
        <f>G39-F39</f>
        <v>542</v>
      </c>
      <c r="I39" s="40">
        <f>G39/F39*100</f>
        <v>119.35714285714285</v>
      </c>
    </row>
    <row r="40" spans="1:9" ht="14.25" customHeight="1" x14ac:dyDescent="0.25">
      <c r="A40" s="123" t="s">
        <v>42</v>
      </c>
      <c r="B40" s="124"/>
      <c r="C40" s="25">
        <v>140</v>
      </c>
      <c r="D40" s="41"/>
      <c r="E40" s="38"/>
      <c r="F40" s="41"/>
      <c r="G40" s="41"/>
      <c r="H40" s="39"/>
      <c r="I40" s="40"/>
    </row>
    <row r="41" spans="1:9" ht="14.25" customHeight="1" x14ac:dyDescent="0.25">
      <c r="A41" s="123" t="s">
        <v>43</v>
      </c>
      <c r="B41" s="124"/>
      <c r="C41" s="25">
        <v>150</v>
      </c>
      <c r="D41" s="41"/>
      <c r="E41" s="38"/>
      <c r="F41" s="41"/>
      <c r="G41" s="41"/>
      <c r="H41" s="39"/>
      <c r="I41" s="40"/>
    </row>
    <row r="42" spans="1:9" ht="14.25" customHeight="1" x14ac:dyDescent="0.25">
      <c r="A42" s="123" t="s">
        <v>44</v>
      </c>
      <c r="B42" s="124"/>
      <c r="C42" s="25">
        <v>160</v>
      </c>
      <c r="D42" s="41">
        <v>164</v>
      </c>
      <c r="E42" s="38"/>
      <c r="F42" s="41"/>
      <c r="G42" s="41">
        <v>273</v>
      </c>
      <c r="H42" s="39">
        <f t="shared" ref="H42:H45" si="2">G42-F42</f>
        <v>273</v>
      </c>
      <c r="I42" s="40"/>
    </row>
    <row r="43" spans="1:9" ht="14.25" customHeight="1" x14ac:dyDescent="0.25">
      <c r="A43" s="125" t="s">
        <v>45</v>
      </c>
      <c r="B43" s="126"/>
      <c r="C43" s="26">
        <v>170</v>
      </c>
      <c r="D43" s="49">
        <v>201311</v>
      </c>
      <c r="E43" s="38">
        <f t="shared" si="0"/>
        <v>203126</v>
      </c>
      <c r="F43" s="49">
        <f>SUM(F36:F42)</f>
        <v>219562</v>
      </c>
      <c r="G43" s="49">
        <f>SUM(G36:G42)</f>
        <v>203126</v>
      </c>
      <c r="H43" s="43">
        <f t="shared" si="2"/>
        <v>-16436</v>
      </c>
      <c r="I43" s="44">
        <f>G43/F43*100</f>
        <v>92.514187336606511</v>
      </c>
    </row>
    <row r="44" spans="1:9" ht="14.25" customHeight="1" x14ac:dyDescent="0.25">
      <c r="A44" s="125" t="s">
        <v>46</v>
      </c>
      <c r="B44" s="126"/>
      <c r="C44" s="24"/>
      <c r="D44" s="41"/>
      <c r="E44" s="38"/>
      <c r="F44" s="41"/>
      <c r="G44" s="41"/>
      <c r="H44" s="39"/>
      <c r="I44" s="87"/>
    </row>
    <row r="45" spans="1:9" ht="14.25" customHeight="1" x14ac:dyDescent="0.25">
      <c r="A45" s="123" t="s">
        <v>47</v>
      </c>
      <c r="B45" s="124"/>
      <c r="C45" s="25">
        <v>180</v>
      </c>
      <c r="D45" s="41">
        <v>33082</v>
      </c>
      <c r="E45" s="38">
        <v>29650</v>
      </c>
      <c r="F45" s="41">
        <v>10070</v>
      </c>
      <c r="G45" s="84">
        <v>29650</v>
      </c>
      <c r="H45" s="39">
        <f t="shared" si="2"/>
        <v>19580</v>
      </c>
      <c r="I45" s="40">
        <f t="shared" ref="I45" si="3">G45/F45*100</f>
        <v>294.43892750744783</v>
      </c>
    </row>
    <row r="46" spans="1:9" ht="14.25" customHeight="1" x14ac:dyDescent="0.25">
      <c r="A46" s="123" t="s">
        <v>48</v>
      </c>
      <c r="B46" s="124"/>
      <c r="C46" s="25">
        <v>181</v>
      </c>
      <c r="D46" s="46"/>
      <c r="E46" s="38"/>
      <c r="F46" s="79">
        <f>2269+2893+2800+2108</f>
        <v>10070</v>
      </c>
      <c r="G46" s="81"/>
      <c r="H46" s="39">
        <f t="shared" ref="H46:H57" si="4">G46-F46</f>
        <v>-10070</v>
      </c>
      <c r="I46" s="40"/>
    </row>
    <row r="47" spans="1:9" ht="14.25" customHeight="1" x14ac:dyDescent="0.25">
      <c r="A47" s="123" t="s">
        <v>49</v>
      </c>
      <c r="B47" s="124"/>
      <c r="C47" s="25">
        <v>182</v>
      </c>
      <c r="D47" s="46">
        <v>33082</v>
      </c>
      <c r="E47" s="38">
        <f t="shared" si="0"/>
        <v>29650</v>
      </c>
      <c r="F47" s="46"/>
      <c r="G47" s="52">
        <f>-(G22-G36)</f>
        <v>29650</v>
      </c>
      <c r="H47" s="39">
        <f t="shared" si="4"/>
        <v>29650</v>
      </c>
      <c r="I47" s="40"/>
    </row>
    <row r="48" spans="1:9" x14ac:dyDescent="0.25">
      <c r="A48" s="127" t="s">
        <v>50</v>
      </c>
      <c r="B48" s="136"/>
      <c r="C48" s="25">
        <v>190</v>
      </c>
      <c r="D48" s="38">
        <v>22066</v>
      </c>
      <c r="E48" s="38">
        <v>19981</v>
      </c>
      <c r="F48" s="38">
        <v>12</v>
      </c>
      <c r="G48" s="80">
        <v>19981</v>
      </c>
      <c r="H48" s="39">
        <f t="shared" si="4"/>
        <v>19969</v>
      </c>
      <c r="I48" s="40">
        <f t="shared" ref="I48:I55" si="5">G48/F48*100</f>
        <v>166508.33333333331</v>
      </c>
    </row>
    <row r="49" spans="1:9" x14ac:dyDescent="0.25">
      <c r="A49" s="123" t="s">
        <v>48</v>
      </c>
      <c r="B49" s="124"/>
      <c r="C49" s="25">
        <v>191</v>
      </c>
      <c r="D49" s="46"/>
      <c r="E49" s="38"/>
      <c r="F49" s="79">
        <f>F22+F23-F43</f>
        <v>12</v>
      </c>
      <c r="G49" s="81"/>
      <c r="H49" s="39">
        <f t="shared" si="4"/>
        <v>-12</v>
      </c>
      <c r="I49" s="40"/>
    </row>
    <row r="50" spans="1:9" ht="14.25" customHeight="1" x14ac:dyDescent="0.25">
      <c r="A50" s="123" t="s">
        <v>49</v>
      </c>
      <c r="B50" s="124"/>
      <c r="C50" s="25">
        <v>192</v>
      </c>
      <c r="D50" s="46">
        <v>22066</v>
      </c>
      <c r="E50" s="38">
        <f t="shared" si="0"/>
        <v>19981</v>
      </c>
      <c r="F50" s="46"/>
      <c r="G50" s="46">
        <f>-(G22+G23-G36-G37-G39)</f>
        <v>19981</v>
      </c>
      <c r="H50" s="39">
        <f t="shared" si="4"/>
        <v>19981</v>
      </c>
      <c r="I50" s="40"/>
    </row>
    <row r="51" spans="1:9" ht="24.75" customHeight="1" x14ac:dyDescent="0.25">
      <c r="A51" s="127" t="s">
        <v>102</v>
      </c>
      <c r="B51" s="136"/>
      <c r="C51" s="25">
        <v>200</v>
      </c>
      <c r="D51" s="38">
        <v>19744</v>
      </c>
      <c r="E51" s="38">
        <v>15942</v>
      </c>
      <c r="F51" s="38">
        <v>2272</v>
      </c>
      <c r="G51" s="80">
        <v>19981</v>
      </c>
      <c r="H51" s="39">
        <f t="shared" si="4"/>
        <v>17709</v>
      </c>
      <c r="I51" s="40">
        <f t="shared" si="5"/>
        <v>879.44542253521126</v>
      </c>
    </row>
    <row r="52" spans="1:9" ht="14.25" customHeight="1" x14ac:dyDescent="0.25">
      <c r="A52" s="123" t="s">
        <v>48</v>
      </c>
      <c r="B52" s="124"/>
      <c r="C52" s="25">
        <v>201</v>
      </c>
      <c r="D52" s="46"/>
      <c r="E52" s="38"/>
      <c r="F52" s="79">
        <f>F34-F43</f>
        <v>2272</v>
      </c>
      <c r="G52" s="81"/>
      <c r="H52" s="39">
        <f t="shared" si="4"/>
        <v>-2272</v>
      </c>
      <c r="I52" s="40"/>
    </row>
    <row r="53" spans="1:9" ht="14.25" customHeight="1" thickBot="1" x14ac:dyDescent="0.3">
      <c r="A53" s="141" t="s">
        <v>49</v>
      </c>
      <c r="B53" s="142"/>
      <c r="C53" s="28">
        <v>202</v>
      </c>
      <c r="D53" s="90">
        <v>19744</v>
      </c>
      <c r="E53" s="86">
        <f t="shared" si="0"/>
        <v>15942</v>
      </c>
      <c r="F53" s="90"/>
      <c r="G53" s="91">
        <f>-(G34-G43)</f>
        <v>15942</v>
      </c>
      <c r="H53" s="85">
        <f t="shared" si="4"/>
        <v>15942</v>
      </c>
      <c r="I53" s="92"/>
    </row>
    <row r="54" spans="1:9" x14ac:dyDescent="0.25">
      <c r="A54" s="143" t="s">
        <v>51</v>
      </c>
      <c r="B54" s="144"/>
      <c r="C54" s="82">
        <v>210</v>
      </c>
      <c r="D54" s="83"/>
      <c r="E54" s="83"/>
      <c r="F54" s="83"/>
      <c r="G54" s="83"/>
      <c r="H54" s="93"/>
      <c r="I54" s="94"/>
    </row>
    <row r="55" spans="1:9" ht="14.25" customHeight="1" x14ac:dyDescent="0.25">
      <c r="A55" s="123" t="s">
        <v>52</v>
      </c>
      <c r="B55" s="124"/>
      <c r="C55" s="25">
        <v>220</v>
      </c>
      <c r="D55" s="41">
        <v>19744</v>
      </c>
      <c r="E55" s="38">
        <v>15942</v>
      </c>
      <c r="F55" s="41">
        <v>2272</v>
      </c>
      <c r="G55" s="41">
        <v>15942</v>
      </c>
      <c r="H55" s="39">
        <f t="shared" si="4"/>
        <v>13670</v>
      </c>
      <c r="I55" s="40">
        <f t="shared" si="5"/>
        <v>701.67253521126759</v>
      </c>
    </row>
    <row r="56" spans="1:9" ht="14.25" customHeight="1" x14ac:dyDescent="0.25">
      <c r="A56" s="123" t="s">
        <v>48</v>
      </c>
      <c r="B56" s="124"/>
      <c r="C56" s="25">
        <v>221</v>
      </c>
      <c r="D56" s="41"/>
      <c r="E56" s="38"/>
      <c r="F56" s="41">
        <f>F34-F43</f>
        <v>2272</v>
      </c>
      <c r="G56" s="88"/>
      <c r="H56" s="39">
        <f t="shared" si="4"/>
        <v>-2272</v>
      </c>
      <c r="I56" s="40"/>
    </row>
    <row r="57" spans="1:9" ht="14.25" customHeight="1" x14ac:dyDescent="0.25">
      <c r="A57" s="123" t="s">
        <v>49</v>
      </c>
      <c r="B57" s="124"/>
      <c r="C57" s="27">
        <v>222</v>
      </c>
      <c r="D57" s="41">
        <v>19744</v>
      </c>
      <c r="E57" s="38">
        <f t="shared" si="0"/>
        <v>15942</v>
      </c>
      <c r="F57" s="41"/>
      <c r="G57" s="41">
        <f>G53</f>
        <v>15942</v>
      </c>
      <c r="H57" s="39">
        <f t="shared" si="4"/>
        <v>15942</v>
      </c>
      <c r="I57" s="40"/>
    </row>
    <row r="58" spans="1:9" ht="13.8" thickBot="1" x14ac:dyDescent="0.3">
      <c r="A58" s="137" t="s">
        <v>53</v>
      </c>
      <c r="B58" s="138"/>
      <c r="C58" s="28">
        <v>230</v>
      </c>
      <c r="D58" s="85"/>
      <c r="E58" s="41"/>
      <c r="F58" s="86"/>
      <c r="G58" s="41"/>
      <c r="H58" s="39"/>
      <c r="I58" s="40"/>
    </row>
    <row r="59" spans="1:9" ht="14.25" customHeight="1" thickBot="1" x14ac:dyDescent="0.3">
      <c r="A59" s="130" t="s">
        <v>54</v>
      </c>
      <c r="B59" s="131"/>
      <c r="C59" s="131"/>
      <c r="D59" s="131"/>
      <c r="E59" s="131"/>
      <c r="F59" s="131"/>
      <c r="G59" s="131"/>
      <c r="H59" s="131"/>
      <c r="I59" s="132"/>
    </row>
    <row r="60" spans="1:9" ht="14.25" customHeight="1" x14ac:dyDescent="0.25">
      <c r="A60" s="139" t="s">
        <v>55</v>
      </c>
      <c r="B60" s="140"/>
      <c r="C60" s="73">
        <v>240</v>
      </c>
      <c r="D60" s="41">
        <v>157211</v>
      </c>
      <c r="E60" s="41">
        <f>G60</f>
        <v>149478</v>
      </c>
      <c r="F60" s="41">
        <f>82776+13726+6361+64530</f>
        <v>167393</v>
      </c>
      <c r="G60" s="41">
        <v>149478</v>
      </c>
      <c r="H60" s="46">
        <f>G60-F60</f>
        <v>-17915</v>
      </c>
      <c r="I60" s="47">
        <f t="shared" ref="I60:I65" si="6">G60/F60*100</f>
        <v>89.297640881040437</v>
      </c>
    </row>
    <row r="61" spans="1:9" ht="14.25" customHeight="1" x14ac:dyDescent="0.25">
      <c r="A61" s="123" t="s">
        <v>56</v>
      </c>
      <c r="B61" s="124"/>
      <c r="C61" s="25">
        <v>250</v>
      </c>
      <c r="D61" s="41">
        <v>27753</v>
      </c>
      <c r="E61" s="41">
        <f t="shared" ref="E61:E64" si="7">G61</f>
        <v>32443</v>
      </c>
      <c r="F61" s="41">
        <f>10992+7446+6382+10638</f>
        <v>35458</v>
      </c>
      <c r="G61" s="41">
        <v>32443</v>
      </c>
      <c r="H61" s="46">
        <f t="shared" ref="H61:H65" si="8">G61-F61</f>
        <v>-3015</v>
      </c>
      <c r="I61" s="47">
        <f t="shared" si="6"/>
        <v>91.496982345309945</v>
      </c>
    </row>
    <row r="62" spans="1:9" ht="14.25" customHeight="1" x14ac:dyDescent="0.25">
      <c r="A62" s="123" t="s">
        <v>57</v>
      </c>
      <c r="B62" s="124"/>
      <c r="C62" s="25">
        <v>260</v>
      </c>
      <c r="D62" s="41">
        <v>5724</v>
      </c>
      <c r="E62" s="41">
        <f t="shared" si="7"/>
        <v>6622</v>
      </c>
      <c r="F62" s="41">
        <f>2418+1638+1404+2341</f>
        <v>7801</v>
      </c>
      <c r="G62" s="41">
        <v>6622</v>
      </c>
      <c r="H62" s="46">
        <f>G62-F62</f>
        <v>-1179</v>
      </c>
      <c r="I62" s="47">
        <f t="shared" si="6"/>
        <v>84.886553006024869</v>
      </c>
    </row>
    <row r="63" spans="1:9" ht="14.25" customHeight="1" x14ac:dyDescent="0.25">
      <c r="A63" s="123" t="s">
        <v>58</v>
      </c>
      <c r="B63" s="124"/>
      <c r="C63" s="25">
        <v>270</v>
      </c>
      <c r="D63" s="41">
        <v>5700</v>
      </c>
      <c r="E63" s="41">
        <f t="shared" si="7"/>
        <v>8734</v>
      </c>
      <c r="F63" s="41">
        <f>3300+1100</f>
        <v>4400</v>
      </c>
      <c r="G63" s="41">
        <v>8734</v>
      </c>
      <c r="H63" s="46">
        <f t="shared" si="8"/>
        <v>4334</v>
      </c>
      <c r="I63" s="47">
        <f t="shared" si="6"/>
        <v>198.5</v>
      </c>
    </row>
    <row r="64" spans="1:9" ht="14.25" customHeight="1" x14ac:dyDescent="0.25">
      <c r="A64" s="123" t="s">
        <v>41</v>
      </c>
      <c r="B64" s="124"/>
      <c r="C64" s="25">
        <v>280</v>
      </c>
      <c r="D64" s="41">
        <v>4759</v>
      </c>
      <c r="E64" s="41">
        <f t="shared" si="7"/>
        <v>5576</v>
      </c>
      <c r="F64" s="41">
        <f>1980+350+120+2060</f>
        <v>4510</v>
      </c>
      <c r="G64" s="41">
        <v>5576</v>
      </c>
      <c r="H64" s="46">
        <f t="shared" si="8"/>
        <v>1066</v>
      </c>
      <c r="I64" s="47">
        <f t="shared" si="6"/>
        <v>123.63636363636363</v>
      </c>
    </row>
    <row r="65" spans="1:9" ht="14.25" customHeight="1" thickBot="1" x14ac:dyDescent="0.3">
      <c r="A65" s="146" t="s">
        <v>97</v>
      </c>
      <c r="B65" s="147"/>
      <c r="C65" s="55">
        <v>290</v>
      </c>
      <c r="D65" s="56">
        <v>201147</v>
      </c>
      <c r="E65" s="56">
        <f>SUM(E60:E64)</f>
        <v>202853</v>
      </c>
      <c r="F65" s="56">
        <f>SUM(F60:F64)</f>
        <v>219562</v>
      </c>
      <c r="G65" s="56">
        <f>SUM(G60:G64)</f>
        <v>202853</v>
      </c>
      <c r="H65" s="50">
        <f t="shared" si="8"/>
        <v>-16709</v>
      </c>
      <c r="I65" s="51">
        <f t="shared" si="6"/>
        <v>92.389848880953892</v>
      </c>
    </row>
    <row r="66" spans="1:9" ht="14.25" customHeight="1" thickBot="1" x14ac:dyDescent="0.3">
      <c r="A66" s="148" t="s">
        <v>59</v>
      </c>
      <c r="B66" s="149"/>
      <c r="C66" s="149"/>
      <c r="D66" s="149"/>
      <c r="E66" s="149"/>
      <c r="F66" s="149"/>
      <c r="G66" s="149"/>
      <c r="H66" s="149"/>
      <c r="I66" s="150"/>
    </row>
    <row r="67" spans="1:9" ht="28.2" customHeight="1" x14ac:dyDescent="0.25">
      <c r="A67" s="151" t="s">
        <v>60</v>
      </c>
      <c r="B67" s="152"/>
      <c r="C67" s="74">
        <v>300</v>
      </c>
      <c r="D67" s="42">
        <v>13652</v>
      </c>
      <c r="E67" s="42">
        <v>8139</v>
      </c>
      <c r="F67" s="42">
        <v>15381</v>
      </c>
      <c r="G67" s="42">
        <v>8139</v>
      </c>
      <c r="H67" s="43">
        <v>-7242</v>
      </c>
      <c r="I67" s="44">
        <v>52.915935244782517</v>
      </c>
    </row>
    <row r="68" spans="1:9" ht="14.25" customHeight="1" x14ac:dyDescent="0.25">
      <c r="A68" s="123" t="s">
        <v>61</v>
      </c>
      <c r="B68" s="124"/>
      <c r="C68" s="25">
        <v>301</v>
      </c>
      <c r="D68" s="41">
        <v>0</v>
      </c>
      <c r="E68" s="41">
        <v>0</v>
      </c>
      <c r="F68" s="41">
        <v>410</v>
      </c>
      <c r="G68" s="41">
        <v>0</v>
      </c>
      <c r="H68" s="39">
        <v>-410</v>
      </c>
      <c r="I68" s="44"/>
    </row>
    <row r="69" spans="1:9" ht="28.5" customHeight="1" x14ac:dyDescent="0.25">
      <c r="A69" s="135" t="s">
        <v>62</v>
      </c>
      <c r="B69" s="136"/>
      <c r="C69" s="25">
        <v>302</v>
      </c>
      <c r="D69" s="38">
        <v>12351</v>
      </c>
      <c r="E69" s="38">
        <v>6943</v>
      </c>
      <c r="F69" s="38">
        <v>13000</v>
      </c>
      <c r="G69" s="38">
        <v>6943</v>
      </c>
      <c r="H69" s="39">
        <v>-6057</v>
      </c>
      <c r="I69" s="40">
        <v>53.407692307692315</v>
      </c>
    </row>
    <row r="70" spans="1:9" ht="28.5" customHeight="1" x14ac:dyDescent="0.25">
      <c r="A70" s="135" t="s">
        <v>63</v>
      </c>
      <c r="B70" s="136"/>
      <c r="C70" s="25">
        <v>303</v>
      </c>
      <c r="D70" s="38"/>
      <c r="E70" s="48"/>
      <c r="F70" s="48"/>
      <c r="G70" s="48"/>
      <c r="H70" s="57"/>
      <c r="I70" s="58"/>
    </row>
    <row r="71" spans="1:9" x14ac:dyDescent="0.25">
      <c r="A71" s="127" t="s">
        <v>64</v>
      </c>
      <c r="B71" s="136"/>
      <c r="C71" s="25">
        <v>304</v>
      </c>
      <c r="D71" s="38">
        <v>1301</v>
      </c>
      <c r="E71" s="38">
        <v>1196</v>
      </c>
      <c r="F71" s="38">
        <v>1971</v>
      </c>
      <c r="G71" s="38">
        <v>1196</v>
      </c>
      <c r="H71" s="39">
        <v>-775</v>
      </c>
      <c r="I71" s="40">
        <v>60.67985794013191</v>
      </c>
    </row>
    <row r="72" spans="1:9" ht="29.4" customHeight="1" x14ac:dyDescent="0.25">
      <c r="A72" s="123" t="s">
        <v>65</v>
      </c>
      <c r="B72" s="124"/>
      <c r="C72" s="22" t="s">
        <v>66</v>
      </c>
      <c r="D72" s="38">
        <v>0</v>
      </c>
      <c r="E72" s="38">
        <v>0</v>
      </c>
      <c r="F72" s="38">
        <v>568</v>
      </c>
      <c r="G72" s="38">
        <v>0</v>
      </c>
      <c r="H72" s="39">
        <v>-568</v>
      </c>
      <c r="I72" s="40"/>
    </row>
    <row r="73" spans="1:9" ht="14.25" customHeight="1" x14ac:dyDescent="0.25">
      <c r="A73" s="127" t="s">
        <v>67</v>
      </c>
      <c r="B73" s="124"/>
      <c r="C73" s="22" t="s">
        <v>68</v>
      </c>
      <c r="D73" s="41">
        <v>1301</v>
      </c>
      <c r="E73" s="41">
        <v>1196</v>
      </c>
      <c r="F73" s="41">
        <v>1300</v>
      </c>
      <c r="G73" s="41">
        <v>1196</v>
      </c>
      <c r="H73" s="39">
        <v>-104</v>
      </c>
      <c r="I73" s="40">
        <v>92</v>
      </c>
    </row>
    <row r="74" spans="1:9" ht="14.25" customHeight="1" x14ac:dyDescent="0.25">
      <c r="A74" s="127" t="s">
        <v>69</v>
      </c>
      <c r="B74" s="145"/>
      <c r="C74" s="22" t="s">
        <v>70</v>
      </c>
      <c r="D74" s="41">
        <v>0</v>
      </c>
      <c r="E74" s="41">
        <v>0</v>
      </c>
      <c r="F74" s="41">
        <v>103</v>
      </c>
      <c r="G74" s="41">
        <v>0</v>
      </c>
      <c r="H74" s="39">
        <v>-103</v>
      </c>
      <c r="I74" s="40"/>
    </row>
    <row r="75" spans="1:9" x14ac:dyDescent="0.25">
      <c r="A75" s="125" t="s">
        <v>71</v>
      </c>
      <c r="B75" s="126"/>
      <c r="C75" s="26">
        <v>310</v>
      </c>
      <c r="D75" s="42">
        <v>0</v>
      </c>
      <c r="E75" s="42">
        <v>0</v>
      </c>
      <c r="F75" s="42">
        <v>0</v>
      </c>
      <c r="G75" s="42">
        <v>0</v>
      </c>
      <c r="H75" s="43">
        <v>0</v>
      </c>
      <c r="I75" s="58"/>
    </row>
    <row r="76" spans="1:9" ht="27.6" customHeight="1" x14ac:dyDescent="0.25">
      <c r="A76" s="127" t="s">
        <v>72</v>
      </c>
      <c r="B76" s="136"/>
      <c r="C76" s="25">
        <v>311</v>
      </c>
      <c r="D76" s="38">
        <v>0</v>
      </c>
      <c r="E76" s="38">
        <v>0</v>
      </c>
      <c r="F76" s="38">
        <v>0</v>
      </c>
      <c r="G76" s="38">
        <v>0</v>
      </c>
      <c r="H76" s="39">
        <v>0</v>
      </c>
      <c r="I76" s="58"/>
    </row>
    <row r="77" spans="1:9" ht="14.25" customHeight="1" x14ac:dyDescent="0.25">
      <c r="A77" s="123" t="s">
        <v>73</v>
      </c>
      <c r="B77" s="124"/>
      <c r="C77" s="25">
        <v>312</v>
      </c>
      <c r="D77" s="41"/>
      <c r="E77" s="41">
        <v>0</v>
      </c>
      <c r="F77" s="41"/>
      <c r="G77" s="41">
        <v>0</v>
      </c>
      <c r="H77" s="39"/>
      <c r="I77" s="58"/>
    </row>
    <row r="78" spans="1:9" ht="14.25" customHeight="1" x14ac:dyDescent="0.25">
      <c r="A78" s="123" t="s">
        <v>74</v>
      </c>
      <c r="B78" s="124"/>
      <c r="C78" s="25">
        <v>313</v>
      </c>
      <c r="D78" s="41">
        <v>0</v>
      </c>
      <c r="E78" s="41">
        <v>0</v>
      </c>
      <c r="F78" s="41">
        <v>0</v>
      </c>
      <c r="G78" s="41">
        <v>0</v>
      </c>
      <c r="H78" s="39">
        <v>0</v>
      </c>
      <c r="I78" s="58"/>
    </row>
    <row r="79" spans="1:9" x14ac:dyDescent="0.25">
      <c r="A79" s="125" t="s">
        <v>75</v>
      </c>
      <c r="B79" s="126"/>
      <c r="C79" s="26">
        <v>320</v>
      </c>
      <c r="D79" s="42">
        <v>6104</v>
      </c>
      <c r="E79" s="42">
        <v>7967</v>
      </c>
      <c r="F79" s="42">
        <v>8336</v>
      </c>
      <c r="G79" s="42">
        <v>7967</v>
      </c>
      <c r="H79" s="43">
        <v>-369</v>
      </c>
      <c r="I79" s="44">
        <v>95.573416506717848</v>
      </c>
    </row>
    <row r="80" spans="1:9" ht="26.4" customHeight="1" x14ac:dyDescent="0.25">
      <c r="A80" s="127" t="s">
        <v>101</v>
      </c>
      <c r="B80" s="136"/>
      <c r="C80" s="25">
        <v>321</v>
      </c>
      <c r="D80" s="38">
        <v>5687</v>
      </c>
      <c r="E80" s="38">
        <v>7324</v>
      </c>
      <c r="F80" s="89">
        <v>7801</v>
      </c>
      <c r="G80" s="38">
        <v>7324</v>
      </c>
      <c r="H80" s="39">
        <v>-477</v>
      </c>
      <c r="I80" s="40">
        <v>93.885399307781057</v>
      </c>
    </row>
    <row r="81" spans="1:9" ht="14.25" customHeight="1" x14ac:dyDescent="0.25">
      <c r="A81" s="127" t="s">
        <v>76</v>
      </c>
      <c r="B81" s="124"/>
      <c r="C81" s="25">
        <v>322</v>
      </c>
      <c r="D81" s="38">
        <v>417</v>
      </c>
      <c r="E81" s="38">
        <v>643</v>
      </c>
      <c r="F81" s="38">
        <v>535</v>
      </c>
      <c r="G81" s="38">
        <v>643</v>
      </c>
      <c r="H81" s="39">
        <v>108</v>
      </c>
      <c r="I81" s="40">
        <v>120.18691588785046</v>
      </c>
    </row>
    <row r="82" spans="1:9" s="61" customFormat="1" ht="14.25" customHeight="1" x14ac:dyDescent="0.25">
      <c r="A82" s="125" t="s">
        <v>98</v>
      </c>
      <c r="B82" s="126"/>
      <c r="C82" s="60">
        <v>330</v>
      </c>
      <c r="D82" s="49">
        <v>5056</v>
      </c>
      <c r="E82" s="49">
        <v>6648</v>
      </c>
      <c r="F82" s="49">
        <v>6525</v>
      </c>
      <c r="G82" s="49">
        <v>6648</v>
      </c>
      <c r="H82" s="50">
        <v>123</v>
      </c>
      <c r="I82" s="51">
        <v>101.88505747126437</v>
      </c>
    </row>
    <row r="83" spans="1:9" ht="14.25" customHeight="1" x14ac:dyDescent="0.25">
      <c r="A83" s="123" t="s">
        <v>77</v>
      </c>
      <c r="B83" s="124"/>
      <c r="C83" s="25">
        <v>331</v>
      </c>
      <c r="D83" s="41">
        <v>4934</v>
      </c>
      <c r="E83" s="41">
        <v>6586</v>
      </c>
      <c r="F83" s="41">
        <v>6400</v>
      </c>
      <c r="G83" s="41">
        <v>6586</v>
      </c>
      <c r="H83" s="39">
        <v>186</v>
      </c>
      <c r="I83" s="40">
        <v>102.90625</v>
      </c>
    </row>
    <row r="84" spans="1:9" ht="14.25" customHeight="1" thickBot="1" x14ac:dyDescent="0.3">
      <c r="A84" s="137" t="s">
        <v>78</v>
      </c>
      <c r="B84" s="142"/>
      <c r="C84" s="28">
        <v>332</v>
      </c>
      <c r="D84" s="59">
        <v>122</v>
      </c>
      <c r="E84" s="59">
        <v>62</v>
      </c>
      <c r="F84" s="59">
        <v>125</v>
      </c>
      <c r="G84" s="59">
        <v>62</v>
      </c>
      <c r="H84" s="39">
        <v>-63</v>
      </c>
      <c r="I84" s="40">
        <v>49.6</v>
      </c>
    </row>
    <row r="85" spans="1:9" ht="14.25" customHeight="1" thickBot="1" x14ac:dyDescent="0.3">
      <c r="A85" s="130" t="s">
        <v>79</v>
      </c>
      <c r="B85" s="131"/>
      <c r="C85" s="131"/>
      <c r="D85" s="131"/>
      <c r="E85" s="131"/>
      <c r="F85" s="131"/>
      <c r="G85" s="131"/>
      <c r="H85" s="131"/>
      <c r="I85" s="132"/>
    </row>
    <row r="86" spans="1:9" ht="14.25" customHeight="1" x14ac:dyDescent="0.25">
      <c r="A86" s="139" t="s">
        <v>80</v>
      </c>
      <c r="B86" s="140"/>
      <c r="C86" s="73">
        <v>340</v>
      </c>
      <c r="D86" s="45"/>
      <c r="E86" s="45"/>
      <c r="F86" s="45"/>
      <c r="G86" s="45"/>
      <c r="H86" s="57"/>
      <c r="I86" s="63"/>
    </row>
    <row r="87" spans="1:9" ht="14.25" customHeight="1" x14ac:dyDescent="0.25">
      <c r="A87" s="123" t="s">
        <v>81</v>
      </c>
      <c r="B87" s="124"/>
      <c r="C87" s="25">
        <v>341</v>
      </c>
      <c r="D87" s="45"/>
      <c r="E87" s="45"/>
      <c r="F87" s="45"/>
      <c r="G87" s="45"/>
      <c r="H87" s="57"/>
      <c r="I87" s="63"/>
    </row>
    <row r="88" spans="1:9" ht="28.95" customHeight="1" x14ac:dyDescent="0.25">
      <c r="A88" s="127" t="s">
        <v>82</v>
      </c>
      <c r="B88" s="136"/>
      <c r="C88" s="25">
        <v>350</v>
      </c>
      <c r="D88" s="38">
        <v>11405</v>
      </c>
      <c r="E88" s="38">
        <v>3350</v>
      </c>
      <c r="F88" s="38">
        <v>12622</v>
      </c>
      <c r="G88" s="38">
        <v>3350</v>
      </c>
      <c r="H88" s="39">
        <v>-9272</v>
      </c>
      <c r="I88" s="40">
        <v>26.540960228173034</v>
      </c>
    </row>
    <row r="89" spans="1:9" ht="14.25" customHeight="1" x14ac:dyDescent="0.25">
      <c r="A89" s="123" t="s">
        <v>81</v>
      </c>
      <c r="B89" s="124"/>
      <c r="C89" s="25">
        <v>351</v>
      </c>
      <c r="D89" s="41">
        <v>10054</v>
      </c>
      <c r="E89" s="41">
        <v>0</v>
      </c>
      <c r="F89" s="41">
        <v>12622</v>
      </c>
      <c r="G89" s="41">
        <v>0</v>
      </c>
      <c r="H89" s="39">
        <v>-12622</v>
      </c>
      <c r="I89" s="40">
        <v>0</v>
      </c>
    </row>
    <row r="90" spans="1:9" x14ac:dyDescent="0.25">
      <c r="A90" s="127" t="s">
        <v>83</v>
      </c>
      <c r="B90" s="136"/>
      <c r="C90" s="25">
        <v>360</v>
      </c>
      <c r="D90" s="38"/>
      <c r="E90" s="48"/>
      <c r="F90" s="38">
        <v>0</v>
      </c>
      <c r="G90" s="38"/>
      <c r="H90" s="39"/>
      <c r="I90" s="40"/>
    </row>
    <row r="91" spans="1:9" ht="14.25" customHeight="1" x14ac:dyDescent="0.25">
      <c r="A91" s="123" t="s">
        <v>81</v>
      </c>
      <c r="B91" s="124"/>
      <c r="C91" s="25">
        <v>361</v>
      </c>
      <c r="D91" s="41"/>
      <c r="E91" s="45"/>
      <c r="F91" s="41">
        <v>0</v>
      </c>
      <c r="G91" s="41"/>
      <c r="H91" s="39"/>
      <c r="I91" s="40"/>
    </row>
    <row r="92" spans="1:9" x14ac:dyDescent="0.25">
      <c r="A92" s="127" t="s">
        <v>100</v>
      </c>
      <c r="B92" s="136"/>
      <c r="C92" s="25">
        <v>370</v>
      </c>
      <c r="D92" s="38"/>
      <c r="E92" s="48"/>
      <c r="F92" s="48"/>
      <c r="G92" s="48"/>
      <c r="H92" s="57"/>
      <c r="I92" s="58"/>
    </row>
    <row r="93" spans="1:9" ht="14.25" customHeight="1" x14ac:dyDescent="0.25">
      <c r="A93" s="123" t="s">
        <v>81</v>
      </c>
      <c r="B93" s="124"/>
      <c r="C93" s="25">
        <v>371</v>
      </c>
      <c r="D93" s="41"/>
      <c r="E93" s="45"/>
      <c r="F93" s="45"/>
      <c r="G93" s="45"/>
      <c r="H93" s="57"/>
      <c r="I93" s="58"/>
    </row>
    <row r="94" spans="1:9" ht="28.2" customHeight="1" x14ac:dyDescent="0.25">
      <c r="A94" s="127" t="s">
        <v>84</v>
      </c>
      <c r="B94" s="136"/>
      <c r="C94" s="25">
        <v>380</v>
      </c>
      <c r="D94" s="38">
        <v>7663</v>
      </c>
      <c r="E94" s="64">
        <v>8513</v>
      </c>
      <c r="F94" s="38">
        <v>13070</v>
      </c>
      <c r="G94" s="64">
        <v>8513</v>
      </c>
      <c r="H94" s="39">
        <v>-4557</v>
      </c>
      <c r="I94" s="40">
        <v>65.133894414690133</v>
      </c>
    </row>
    <row r="95" spans="1:9" ht="14.25" customHeight="1" x14ac:dyDescent="0.25">
      <c r="A95" s="123" t="s">
        <v>81</v>
      </c>
      <c r="B95" s="124"/>
      <c r="C95" s="25">
        <v>381</v>
      </c>
      <c r="D95" s="41">
        <v>4540</v>
      </c>
      <c r="E95" s="65">
        <v>4836</v>
      </c>
      <c r="F95" s="65">
        <v>7620</v>
      </c>
      <c r="G95" s="65">
        <v>4836</v>
      </c>
      <c r="H95" s="39">
        <v>-2784</v>
      </c>
      <c r="I95" s="40"/>
    </row>
    <row r="96" spans="1:9" s="61" customFormat="1" x14ac:dyDescent="0.25">
      <c r="A96" s="125" t="s">
        <v>85</v>
      </c>
      <c r="B96" s="166"/>
      <c r="C96" s="60">
        <v>390</v>
      </c>
      <c r="D96" s="42">
        <v>19068</v>
      </c>
      <c r="E96" s="42">
        <v>11863</v>
      </c>
      <c r="F96" s="42">
        <v>25692</v>
      </c>
      <c r="G96" s="42">
        <v>11863</v>
      </c>
      <c r="H96" s="43">
        <v>-13829</v>
      </c>
      <c r="I96" s="44">
        <v>46.17390627432664</v>
      </c>
    </row>
    <row r="97" spans="1:9" s="61" customFormat="1" ht="28.5" customHeight="1" thickBot="1" x14ac:dyDescent="0.3">
      <c r="A97" s="167" t="s">
        <v>99</v>
      </c>
      <c r="B97" s="168"/>
      <c r="C97" s="62">
        <v>391</v>
      </c>
      <c r="D97" s="66">
        <v>14594</v>
      </c>
      <c r="E97" s="66">
        <v>4836</v>
      </c>
      <c r="F97" s="66">
        <v>20242</v>
      </c>
      <c r="G97" s="66">
        <v>4836</v>
      </c>
      <c r="H97" s="43">
        <v>-15406</v>
      </c>
      <c r="I97" s="44">
        <v>23.890919869578106</v>
      </c>
    </row>
    <row r="98" spans="1:9" ht="14.25" customHeight="1" thickBot="1" x14ac:dyDescent="0.3">
      <c r="A98" s="169" t="s">
        <v>86</v>
      </c>
      <c r="B98" s="170"/>
      <c r="C98" s="170"/>
      <c r="D98" s="170"/>
      <c r="E98" s="170"/>
      <c r="F98" s="170"/>
      <c r="G98" s="170"/>
      <c r="H98" s="170"/>
      <c r="I98" s="171"/>
    </row>
    <row r="99" spans="1:9" ht="14.25" customHeight="1" x14ac:dyDescent="0.25">
      <c r="A99" s="158" t="s">
        <v>87</v>
      </c>
      <c r="B99" s="159"/>
      <c r="C99" s="78">
        <v>400</v>
      </c>
      <c r="D99" s="95">
        <v>155</v>
      </c>
      <c r="E99" s="95">
        <v>150</v>
      </c>
      <c r="F99" s="95">
        <v>208</v>
      </c>
      <c r="G99" s="95">
        <v>150</v>
      </c>
      <c r="H99" s="96"/>
      <c r="I99" s="97"/>
    </row>
    <row r="100" spans="1:9" ht="14.25" customHeight="1" x14ac:dyDescent="0.25">
      <c r="A100" s="160" t="s">
        <v>88</v>
      </c>
      <c r="B100" s="161"/>
      <c r="C100" s="29">
        <v>410</v>
      </c>
      <c r="D100" s="67">
        <v>114174</v>
      </c>
      <c r="E100" s="67">
        <v>133101</v>
      </c>
      <c r="F100" s="67">
        <v>99400</v>
      </c>
      <c r="G100" s="67">
        <v>133101</v>
      </c>
      <c r="H100" s="57"/>
      <c r="I100" s="58"/>
    </row>
    <row r="101" spans="1:9" ht="14.25" customHeight="1" x14ac:dyDescent="0.25">
      <c r="A101" s="160" t="s">
        <v>89</v>
      </c>
      <c r="B101" s="161"/>
      <c r="C101" s="29">
        <v>420</v>
      </c>
      <c r="D101" s="67">
        <v>0</v>
      </c>
      <c r="E101" s="67">
        <v>892</v>
      </c>
      <c r="F101" s="67">
        <v>0</v>
      </c>
      <c r="G101" s="67">
        <v>892</v>
      </c>
      <c r="H101" s="57"/>
      <c r="I101" s="58"/>
    </row>
    <row r="102" spans="1:9" ht="30" customHeight="1" thickBot="1" x14ac:dyDescent="0.3">
      <c r="A102" s="162" t="s">
        <v>90</v>
      </c>
      <c r="B102" s="163"/>
      <c r="C102" s="30">
        <v>430</v>
      </c>
      <c r="D102" s="68">
        <v>1610</v>
      </c>
      <c r="E102" s="68">
        <v>2022</v>
      </c>
      <c r="F102" s="68">
        <v>0</v>
      </c>
      <c r="G102" s="98">
        <v>2022</v>
      </c>
      <c r="H102" s="53"/>
      <c r="I102" s="54"/>
    </row>
    <row r="104" spans="1:9" s="32" customFormat="1" ht="17.399999999999999" x14ac:dyDescent="0.25">
      <c r="A104" s="164" t="s">
        <v>91</v>
      </c>
      <c r="B104" s="164"/>
      <c r="C104" s="77"/>
      <c r="D104" s="165"/>
      <c r="E104" s="165"/>
      <c r="G104" s="153" t="s">
        <v>108</v>
      </c>
      <c r="H104" s="153"/>
      <c r="I104" s="153"/>
    </row>
    <row r="105" spans="1:9" x14ac:dyDescent="0.25">
      <c r="D105" s="154" t="s">
        <v>92</v>
      </c>
      <c r="E105" s="155"/>
      <c r="H105" s="156" t="s">
        <v>93</v>
      </c>
      <c r="I105" s="157"/>
    </row>
    <row r="107" spans="1:9" ht="17.399999999999999" x14ac:dyDescent="0.25">
      <c r="A107" s="104" t="s">
        <v>107</v>
      </c>
      <c r="B107" s="104"/>
      <c r="C107" s="104"/>
      <c r="D107" s="104"/>
      <c r="E107" s="104"/>
      <c r="F107" s="104"/>
      <c r="G107" s="104"/>
      <c r="H107" s="104"/>
      <c r="I107" s="104"/>
    </row>
    <row r="108" spans="1:9" ht="17.399999999999999" x14ac:dyDescent="0.25">
      <c r="A108" s="75"/>
      <c r="B108" s="75"/>
      <c r="C108" s="76"/>
      <c r="D108" s="75"/>
      <c r="E108" s="75"/>
      <c r="F108" s="75"/>
      <c r="G108" s="75"/>
    </row>
  </sheetData>
  <mergeCells count="113">
    <mergeCell ref="A5:F5"/>
    <mergeCell ref="G104:I104"/>
    <mergeCell ref="D105:E105"/>
    <mergeCell ref="H105:I105"/>
    <mergeCell ref="A99:B99"/>
    <mergeCell ref="A100:B100"/>
    <mergeCell ref="A101:B101"/>
    <mergeCell ref="A102:B102"/>
    <mergeCell ref="A104:B104"/>
    <mergeCell ref="D104:E104"/>
    <mergeCell ref="A93:B93"/>
    <mergeCell ref="A94:B94"/>
    <mergeCell ref="A95:B95"/>
    <mergeCell ref="A96:B96"/>
    <mergeCell ref="A97:B97"/>
    <mergeCell ref="A98:I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I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I66"/>
    <mergeCell ref="A67:B67"/>
    <mergeCell ref="A68:B68"/>
    <mergeCell ref="A57:B57"/>
    <mergeCell ref="A58:B58"/>
    <mergeCell ref="A59:I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6:B26"/>
    <mergeCell ref="A15:B15"/>
    <mergeCell ref="A16:I16"/>
    <mergeCell ref="A17:B17"/>
    <mergeCell ref="A18:B18"/>
    <mergeCell ref="A19:B19"/>
    <mergeCell ref="A20:B20"/>
    <mergeCell ref="A33:B33"/>
    <mergeCell ref="A34:B34"/>
    <mergeCell ref="A2:D2"/>
    <mergeCell ref="E2:H2"/>
    <mergeCell ref="A3:D3"/>
    <mergeCell ref="A4:D4"/>
    <mergeCell ref="A6:D6"/>
    <mergeCell ref="F1:I1"/>
    <mergeCell ref="A107:I107"/>
    <mergeCell ref="A11:I11"/>
    <mergeCell ref="A12:I12"/>
    <mergeCell ref="A13:B14"/>
    <mergeCell ref="C13:C14"/>
    <mergeCell ref="D13:E13"/>
    <mergeCell ref="F13:I13"/>
    <mergeCell ref="A7:D7"/>
    <mergeCell ref="A8:D8"/>
    <mergeCell ref="E8:H8"/>
    <mergeCell ref="A9:D9"/>
    <mergeCell ref="E9:H9"/>
    <mergeCell ref="A10:I10"/>
    <mergeCell ref="A21:B21"/>
    <mergeCell ref="A22:B22"/>
    <mergeCell ref="A23:B23"/>
    <mergeCell ref="A24:B24"/>
    <mergeCell ref="A25:B25"/>
  </mergeCells>
  <pageMargins left="0.78740157480314965" right="0.39370078740157483" top="0.39370078740157483" bottom="0.39370078740157483" header="0.31496062992125984" footer="0.31496062992125984"/>
  <pageSetup paperSize="9" scale="81" orientation="portrait" r:id="rId1"/>
  <rowBreaks count="1" manualBreakCount="1">
    <brk id="5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 рік</vt:lpstr>
      <vt:lpstr>'2023 рік'!Область_друку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Admin</cp:lastModifiedBy>
  <cp:lastPrinted>2025-03-04T09:14:44Z</cp:lastPrinted>
  <dcterms:created xsi:type="dcterms:W3CDTF">2024-02-26T13:31:04Z</dcterms:created>
  <dcterms:modified xsi:type="dcterms:W3CDTF">2025-03-10T11:23:19Z</dcterms:modified>
</cp:coreProperties>
</file>