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2" windowWidth="18960" windowHeight="11268"/>
  </bookViews>
  <sheets>
    <sheet name="Table 1" sheetId="1" r:id="rId1"/>
    <sheet name="Table 2" sheetId="5" r:id="rId2"/>
    <sheet name="Table 3" sheetId="6" r:id="rId3"/>
    <sheet name="З_п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 localSheetId="2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 localSheetId="2">#REF!</definedName>
    <definedName name="Cost_Category_National_ID">#REF!</definedName>
    <definedName name="Cе511" localSheetId="1">#REF!</definedName>
    <definedName name="Cе511" localSheetId="2">#REF!</definedName>
    <definedName name="Cе511">#REF!</definedName>
    <definedName name="d">'[9]МТР Газ України'!$B$4</definedName>
    <definedName name="dCPIb" localSheetId="1">[10]попер_роз!#REF!</definedName>
    <definedName name="dCPIb" localSheetId="2">[10]попер_роз!#REF!</definedName>
    <definedName name="dCPIb">[10]попер_роз!#REF!</definedName>
    <definedName name="dPPIb" localSheetId="1">[10]попер_роз!#REF!</definedName>
    <definedName name="dPPIb" localSheetId="2">[10]попер_роз!#REF!</definedName>
    <definedName name="dPPIb">[10]попер_роз!#REF!</definedName>
    <definedName name="ds" localSheetId="1">'[11]7  Інші витрати'!#REF!</definedName>
    <definedName name="ds" localSheetId="2">'[11]7  Інші витрати'!#REF!</definedName>
    <definedName name="ds">'[11]7  Інші витрати'!#REF!</definedName>
    <definedName name="Fact_Type_ID" localSheetId="1">#REF!</definedName>
    <definedName name="Fact_Type_ID" localSheetId="2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 localSheetId="2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 localSheetId="2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 localSheetId="1">#REF!</definedName>
    <definedName name="SU_ID" localSheetId="2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 localSheetId="2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 localSheetId="2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 localSheetId="2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 localSheetId="2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 localSheetId="2">'[13]7  Інші витрати'!#REF!</definedName>
    <definedName name="а">'[13]7  Інші витрати'!#REF!</definedName>
    <definedName name="ав" localSheetId="1">#REF!</definedName>
    <definedName name="ав" localSheetId="2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 localSheetId="2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 localSheetId="2">#REF!</definedName>
    <definedName name="е">#REF!</definedName>
    <definedName name="є" localSheetId="1">#REF!</definedName>
    <definedName name="є" localSheetId="2">#REF!</definedName>
    <definedName name="є">#REF!</definedName>
    <definedName name="Заголовки_для_печати_МИ">'[28]1993'!$A$1:$IV$3,'[28]1993'!$A$1:$A$65536</definedName>
    <definedName name="йуц" localSheetId="1">#REF!</definedName>
    <definedName name="йуц" localSheetId="2">#REF!</definedName>
    <definedName name="йуц">#REF!</definedName>
    <definedName name="йцу" localSheetId="1">#REF!</definedName>
    <definedName name="йцу" localSheetId="2">#REF!</definedName>
    <definedName name="йцу">#REF!</definedName>
    <definedName name="йцуйй" localSheetId="1">#REF!</definedName>
    <definedName name="йцуйй" localSheetId="2">#REF!</definedName>
    <definedName name="йцуйй">#REF!</definedName>
    <definedName name="йцукц" localSheetId="1">'[29]7  Інші витрати'!#REF!</definedName>
    <definedName name="йцукц" localSheetId="2">'[29]7  Інші витрати'!#REF!</definedName>
    <definedName name="йцукц">'[29]7  Інші витрати'!#REF!</definedName>
    <definedName name="і">[30]Inform!$F$2</definedName>
    <definedName name="ів" localSheetId="1">#REF!</definedName>
    <definedName name="ів" localSheetId="2">#REF!</definedName>
    <definedName name="ів">#REF!</definedName>
    <definedName name="ів___0" localSheetId="1">#REF!</definedName>
    <definedName name="ів___0" localSheetId="2">#REF!</definedName>
    <definedName name="ів___0">#REF!</definedName>
    <definedName name="ів_22" localSheetId="1">#REF!</definedName>
    <definedName name="ів_22" localSheetId="2">#REF!</definedName>
    <definedName name="ів_22">#REF!</definedName>
    <definedName name="ів_26">#REF!</definedName>
    <definedName name="іваіа" localSheetId="1">'[29]7  Інші витрати'!#REF!</definedName>
    <definedName name="іваіа" localSheetId="2">'[29]7  Інші витрати'!#REF!</definedName>
    <definedName name="іваіа">'[29]7  Інші витрати'!#REF!</definedName>
    <definedName name="іваф" localSheetId="1">#REF!</definedName>
    <definedName name="іваф" localSheetId="2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 localSheetId="2">#REF!</definedName>
    <definedName name="КЕ">#REF!</definedName>
    <definedName name="КЕ___0" localSheetId="1">#REF!</definedName>
    <definedName name="КЕ___0" localSheetId="2">#REF!</definedName>
    <definedName name="КЕ___0">#REF!</definedName>
    <definedName name="КЕ_22" localSheetId="1">#REF!</definedName>
    <definedName name="КЕ_22" localSheetId="2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'Table 1'!$A$1:$N$113</definedName>
    <definedName name="_xlnm.Print_Area" localSheetId="1">'Table 2'!$A$1:$I$17</definedName>
    <definedName name="_xlnm.Print_Area" localSheetId="3">З_п!$A$1:$O$28</definedName>
    <definedName name="п" localSheetId="1">'[13]7  Інші витрати'!#REF!</definedName>
    <definedName name="п" localSheetId="2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 localSheetId="2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 localSheetId="2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 localSheetId="2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'[29]7  Інші витрати'!#REF!</definedName>
    <definedName name="фіваіф" localSheetId="2">'[29]7  Інші витрати'!#REF!</definedName>
    <definedName name="фіваіф">'[29]7  Інші витрати'!#REF!</definedName>
    <definedName name="фф">'[26]МТР Газ України'!$F$1</definedName>
    <definedName name="ц" localSheetId="1">'[13]7  Інші витрати'!#REF!</definedName>
    <definedName name="ц" localSheetId="2">'[13]7  Інші витрати'!#REF!</definedName>
    <definedName name="ц">'[13]7  Інші витрати'!#REF!</definedName>
    <definedName name="ччч" localSheetId="1">'[35]БАЗА  '!#REF!</definedName>
    <definedName name="ччч" localSheetId="2">'[35]БАЗА  '!#REF!</definedName>
    <definedName name="ччч">'[35]БАЗА  '!#REF!</definedName>
    <definedName name="ш" localSheetId="1">#REF!</definedName>
    <definedName name="ш" localSheetId="2">#REF!</definedName>
    <definedName name="ш">#REF!</definedName>
  </definedNames>
  <calcPr calcId="144525"/>
</workbook>
</file>

<file path=xl/calcChain.xml><?xml version="1.0" encoding="utf-8"?>
<calcChain xmlns="http://schemas.openxmlformats.org/spreadsheetml/2006/main">
  <c r="H91" i="1" l="1"/>
  <c r="J90" i="1"/>
  <c r="L93" i="1"/>
  <c r="H93" i="1" s="1"/>
  <c r="N98" i="1"/>
  <c r="H11" i="4"/>
  <c r="H26" i="4"/>
  <c r="J11" i="4"/>
  <c r="H23" i="1"/>
  <c r="H21" i="1"/>
  <c r="L25" i="1"/>
  <c r="L49" i="1" s="1"/>
  <c r="J25" i="1"/>
  <c r="J48" i="1" s="1"/>
  <c r="J51" i="1" s="1"/>
  <c r="I6" i="6"/>
  <c r="D11" i="4"/>
  <c r="D15" i="4"/>
  <c r="F15" i="4"/>
  <c r="K6" i="6"/>
  <c r="K5" i="6"/>
  <c r="K8" i="6"/>
  <c r="F81" i="1"/>
  <c r="E81" i="1"/>
  <c r="D81" i="1"/>
  <c r="O15" i="6"/>
  <c r="M15" i="6"/>
  <c r="L15" i="6"/>
  <c r="J15" i="6"/>
  <c r="H15" i="6"/>
  <c r="F14" i="6"/>
  <c r="F15" i="6"/>
  <c r="N8" i="6"/>
  <c r="I7" i="6" s="1"/>
  <c r="G8" i="6"/>
  <c r="D20" i="4"/>
  <c r="L96" i="1"/>
  <c r="J96" i="1"/>
  <c r="J98" i="1" s="1"/>
  <c r="J70" i="1"/>
  <c r="D70" i="1"/>
  <c r="D46" i="1"/>
  <c r="D25" i="1"/>
  <c r="D49" i="1" s="1"/>
  <c r="G81" i="1"/>
  <c r="G25" i="1"/>
  <c r="G37" i="1" s="1"/>
  <c r="G84" i="1"/>
  <c r="H97" i="1"/>
  <c r="F20" i="4"/>
  <c r="F19" i="4" s="1"/>
  <c r="F23" i="4" s="1"/>
  <c r="H20" i="4"/>
  <c r="J20" i="4"/>
  <c r="N20" i="4" s="1"/>
  <c r="F21" i="4"/>
  <c r="F25" i="4"/>
  <c r="H21" i="4"/>
  <c r="J21" i="4"/>
  <c r="N21" i="4" s="1"/>
  <c r="F22" i="4"/>
  <c r="F26" i="4"/>
  <c r="H22" i="4"/>
  <c r="J22" i="4"/>
  <c r="L22" i="4" s="1"/>
  <c r="D21" i="4"/>
  <c r="D25" i="4" s="1"/>
  <c r="D22" i="4"/>
  <c r="D26" i="4" s="1"/>
  <c r="F11" i="4"/>
  <c r="L11" i="4"/>
  <c r="L12" i="4"/>
  <c r="N12" i="4"/>
  <c r="L13" i="4"/>
  <c r="N13" i="4"/>
  <c r="L14" i="4"/>
  <c r="N14" i="4"/>
  <c r="H15" i="4"/>
  <c r="J15" i="4"/>
  <c r="N15" i="4" s="1"/>
  <c r="L16" i="4"/>
  <c r="N16" i="4"/>
  <c r="L17" i="4"/>
  <c r="N17" i="4"/>
  <c r="L18" i="4"/>
  <c r="N18" i="4"/>
  <c r="F24" i="4"/>
  <c r="H25" i="4"/>
  <c r="J26" i="4"/>
  <c r="N26" i="4" s="1"/>
  <c r="H74" i="1"/>
  <c r="H82" i="1"/>
  <c r="H81" i="1" s="1"/>
  <c r="H41" i="1"/>
  <c r="H26" i="1"/>
  <c r="H39" i="1"/>
  <c r="H46" i="1" s="1"/>
  <c r="H40" i="1"/>
  <c r="H42" i="1"/>
  <c r="H43" i="1"/>
  <c r="J33" i="1"/>
  <c r="K33" i="1"/>
  <c r="L33" i="1"/>
  <c r="N33" i="1"/>
  <c r="J46" i="1"/>
  <c r="K25" i="1"/>
  <c r="K37" i="1" s="1"/>
  <c r="D99" i="1"/>
  <c r="H72" i="1"/>
  <c r="H70" i="1" s="1"/>
  <c r="D68" i="1"/>
  <c r="D33" i="1"/>
  <c r="N81" i="1"/>
  <c r="L81" i="1"/>
  <c r="K81" i="1"/>
  <c r="J81" i="1"/>
  <c r="D84" i="1"/>
  <c r="N46" i="1"/>
  <c r="N25" i="1"/>
  <c r="N48" i="1" s="1"/>
  <c r="N51" i="1" s="1"/>
  <c r="N52" i="1" s="1"/>
  <c r="M57" i="1"/>
  <c r="M59" i="1" s="1"/>
  <c r="L46" i="1"/>
  <c r="K46" i="1"/>
  <c r="H35" i="1"/>
  <c r="H24" i="1"/>
  <c r="H22" i="1"/>
  <c r="H102" i="1"/>
  <c r="H101" i="1"/>
  <c r="N99" i="1"/>
  <c r="K99" i="1"/>
  <c r="K98" i="1"/>
  <c r="J99" i="1"/>
  <c r="G99" i="1"/>
  <c r="H89" i="1"/>
  <c r="H95" i="1"/>
  <c r="D98" i="1"/>
  <c r="H92" i="1"/>
  <c r="H88" i="1"/>
  <c r="H94" i="1"/>
  <c r="H86" i="1"/>
  <c r="H85" i="1"/>
  <c r="H83" i="1"/>
  <c r="H80" i="1"/>
  <c r="H79" i="1"/>
  <c r="H78" i="1"/>
  <c r="H77" i="1"/>
  <c r="H76" i="1"/>
  <c r="H73" i="1"/>
  <c r="H71" i="1"/>
  <c r="H67" i="1"/>
  <c r="H66" i="1"/>
  <c r="H65" i="1"/>
  <c r="H64" i="1"/>
  <c r="H63" i="1"/>
  <c r="H57" i="1"/>
  <c r="H45" i="1"/>
  <c r="H44" i="1"/>
  <c r="H32" i="1"/>
  <c r="H31" i="1"/>
  <c r="H30" i="1"/>
  <c r="H29" i="1"/>
  <c r="H28" i="1"/>
  <c r="H36" i="1"/>
  <c r="G98" i="1"/>
  <c r="N84" i="1"/>
  <c r="L84" i="1"/>
  <c r="K84" i="1"/>
  <c r="J84" i="1"/>
  <c r="N70" i="1"/>
  <c r="L70" i="1"/>
  <c r="K70" i="1"/>
  <c r="G46" i="1"/>
  <c r="N68" i="1"/>
  <c r="L68" i="1"/>
  <c r="K68" i="1"/>
  <c r="J68" i="1"/>
  <c r="G68" i="1"/>
  <c r="H19" i="4"/>
  <c r="H23" i="4" s="1"/>
  <c r="L21" i="4"/>
  <c r="G49" i="1"/>
  <c r="H24" i="4"/>
  <c r="D24" i="4"/>
  <c r="N11" i="4"/>
  <c r="H33" i="1"/>
  <c r="K48" i="1"/>
  <c r="K51" i="1" s="1"/>
  <c r="K52" i="1" s="1"/>
  <c r="H84" i="1" l="1"/>
  <c r="D48" i="1"/>
  <c r="D51" i="1" s="1"/>
  <c r="D52" i="1" s="1"/>
  <c r="H25" i="1"/>
  <c r="H49" i="1" s="1"/>
  <c r="M58" i="1"/>
  <c r="M61" i="1"/>
  <c r="M75" i="1" s="1"/>
  <c r="K54" i="1"/>
  <c r="K55" i="1" s="1"/>
  <c r="K59" i="1" s="1"/>
  <c r="K58" i="1" s="1"/>
  <c r="N37" i="1"/>
  <c r="N54" i="1" s="1"/>
  <c r="N55" i="1" s="1"/>
  <c r="N59" i="1" s="1"/>
  <c r="N58" i="1" s="1"/>
  <c r="N49" i="1"/>
  <c r="L26" i="4"/>
  <c r="H68" i="1"/>
  <c r="L48" i="1"/>
  <c r="L51" i="1" s="1"/>
  <c r="L52" i="1" s="1"/>
  <c r="L15" i="4"/>
  <c r="G54" i="1"/>
  <c r="G58" i="1" s="1"/>
  <c r="J37" i="1"/>
  <c r="J54" i="1" s="1"/>
  <c r="L98" i="1"/>
  <c r="L99" i="1"/>
  <c r="H99" i="1"/>
  <c r="H96" i="1"/>
  <c r="J61" i="1"/>
  <c r="G55" i="1"/>
  <c r="G59" i="1" s="1"/>
  <c r="K61" i="1"/>
  <c r="K75" i="1" s="1"/>
  <c r="H37" i="1"/>
  <c r="H54" i="1" s="1"/>
  <c r="D19" i="4"/>
  <c r="D23" i="4" s="1"/>
  <c r="J24" i="4"/>
  <c r="J19" i="4"/>
  <c r="J49" i="1"/>
  <c r="K49" i="1"/>
  <c r="L20" i="4"/>
  <c r="L37" i="1"/>
  <c r="L54" i="1" s="1"/>
  <c r="L55" i="1" s="1"/>
  <c r="L59" i="1" s="1"/>
  <c r="J25" i="4"/>
  <c r="D37" i="1"/>
  <c r="D54" i="1" s="1"/>
  <c r="G48" i="1"/>
  <c r="G51" i="1" s="1"/>
  <c r="G52" i="1" s="1"/>
  <c r="N22" i="4"/>
  <c r="I5" i="6"/>
  <c r="I8" i="6" s="1"/>
  <c r="H48" i="1" l="1"/>
  <c r="H51" i="1" s="1"/>
  <c r="H52" i="1" s="1"/>
  <c r="N61" i="1"/>
  <c r="N75" i="1" s="1"/>
  <c r="H90" i="1"/>
  <c r="H98" i="1" s="1"/>
  <c r="D58" i="1"/>
  <c r="L24" i="4"/>
  <c r="N24" i="4"/>
  <c r="L25" i="4"/>
  <c r="N25" i="4"/>
  <c r="L61" i="1"/>
  <c r="L75" i="1" s="1"/>
  <c r="L58" i="1"/>
  <c r="N19" i="4"/>
  <c r="L19" i="4"/>
  <c r="J23" i="4"/>
  <c r="H59" i="1"/>
  <c r="H55" i="1"/>
  <c r="H58" i="1"/>
  <c r="J75" i="1"/>
  <c r="H75" i="1" l="1"/>
  <c r="L23" i="4"/>
  <c r="N23" i="4"/>
  <c r="H61" i="1"/>
</calcChain>
</file>

<file path=xl/comments1.xml><?xml version="1.0" encoding="utf-8"?>
<comments xmlns="http://schemas.openxmlformats.org/spreadsheetml/2006/main">
  <authors>
    <author>Admin</author>
    <author>Пользователь</author>
  </authors>
  <commentList>
    <comment ref="D74" authorId="0">
      <text>
        <r>
          <rPr>
            <b/>
            <sz val="9"/>
            <color indexed="81"/>
            <rFont val="Tahoma"/>
            <family val="2"/>
            <charset val="204"/>
          </rPr>
          <t>включено ПДФО
і військовий збір</t>
        </r>
      </text>
    </comment>
    <comment ref="G74" authorId="0">
      <text>
        <r>
          <rPr>
            <b/>
            <sz val="9"/>
            <color indexed="81"/>
            <rFont val="Tahoma"/>
            <charset val="1"/>
          </rPr>
          <t>включено ПДФО і військовий збір</t>
        </r>
      </text>
    </comment>
    <comment ref="N74" authorId="0">
      <text>
        <r>
          <rPr>
            <sz val="8"/>
            <color indexed="81"/>
            <rFont val="Tahoma"/>
            <family val="2"/>
            <charset val="204"/>
          </rPr>
          <t>1.ПДФО;</t>
        </r>
        <r>
          <rPr>
            <sz val="8"/>
            <color indexed="81"/>
            <rFont val="Tahoma"/>
            <charset val="204"/>
          </rPr>
          <t xml:space="preserve">
2.Військовий збір;
3.Відрахування чистого прибутку;
</t>
        </r>
      </text>
    </comment>
    <comment ref="N86" authorId="0">
      <text>
        <r>
          <rPr>
            <sz val="8"/>
            <color indexed="81"/>
            <rFont val="Tahoma"/>
            <charset val="204"/>
          </rPr>
          <t xml:space="preserve">Ст.9 ПКУ Загальнодержавні податки та збори:
1.Екологічний податок;
2.Плата за землю;
3. Збір за спеціальне використання води.
</t>
        </r>
      </text>
    </comment>
    <comment ref="L92" authorId="1">
      <text>
        <r>
          <rPr>
            <b/>
            <sz val="9"/>
            <color indexed="81"/>
            <rFont val="Tahoma"/>
            <charset val="1"/>
          </rPr>
          <t>Виготовлення технічних паспортів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<sst xmlns="http://schemas.openxmlformats.org/spreadsheetml/2006/main" count="200" uniqueCount="176">
  <si>
    <r>
      <rPr>
        <sz val="12"/>
        <rFont val="Times New Roman"/>
        <family val="1"/>
      </rPr>
      <t>коди</t>
    </r>
  </si>
  <si>
    <r>
      <rPr>
        <sz val="12"/>
        <rFont val="Times New Roman"/>
        <family val="1"/>
      </rPr>
      <t>Рік</t>
    </r>
  </si>
  <si>
    <r>
      <rPr>
        <sz val="12"/>
        <rFont val="Times New Roman"/>
        <family val="1"/>
      </rPr>
      <t>за ЄДРПОУ</t>
    </r>
  </si>
  <si>
    <r>
      <rPr>
        <sz val="12"/>
        <rFont val="Times New Roman"/>
        <family val="1"/>
      </rPr>
      <t>Орган управління</t>
    </r>
  </si>
  <si>
    <r>
      <rPr>
        <sz val="12"/>
        <rFont val="Times New Roman"/>
        <family val="1"/>
      </rPr>
      <t>за СПОДУ</t>
    </r>
  </si>
  <si>
    <r>
      <rPr>
        <sz val="12"/>
        <rFont val="Times New Roman"/>
        <family val="1"/>
      </rPr>
      <t>Галузь</t>
    </r>
  </si>
  <si>
    <r>
      <rPr>
        <sz val="12"/>
        <rFont val="Times New Roman"/>
        <family val="1"/>
      </rPr>
      <t>за ЗКГНГ</t>
    </r>
  </si>
  <si>
    <r>
      <rPr>
        <sz val="12"/>
        <rFont val="Times New Roman"/>
        <family val="1"/>
      </rPr>
      <t>Вид економічної діяльності</t>
    </r>
  </si>
  <si>
    <r>
      <rPr>
        <sz val="12"/>
        <rFont val="Times New Roman"/>
        <family val="1"/>
      </rPr>
      <t>за КВЕД</t>
    </r>
  </si>
  <si>
    <r>
      <rPr>
        <sz val="12"/>
        <rFont val="Times New Roman"/>
        <family val="1"/>
      </rPr>
      <t>Місцезнаходження</t>
    </r>
  </si>
  <si>
    <r>
      <rPr>
        <sz val="12"/>
        <rFont val="Times New Roman"/>
        <family val="1"/>
      </rPr>
      <t>Телефон</t>
    </r>
  </si>
  <si>
    <r>
      <rPr>
        <b/>
        <sz val="12"/>
        <rFont val="Times New Roman"/>
        <family val="1"/>
      </rPr>
      <t>Основні фінансові показники</t>
    </r>
  </si>
  <si>
    <r>
      <rPr>
        <sz val="12"/>
        <rFont val="Times New Roman"/>
        <family val="1"/>
      </rPr>
      <t>Одиниці виміру: тис. гривень</t>
    </r>
  </si>
  <si>
    <r>
      <rPr>
        <b/>
        <sz val="10"/>
        <rFont val="Times New Roman"/>
        <family val="1"/>
      </rPr>
      <t>Код рядка</t>
    </r>
  </si>
  <si>
    <r>
      <rPr>
        <b/>
        <sz val="10"/>
        <rFont val="Times New Roman"/>
        <family val="1"/>
      </rPr>
      <t>Факт минулого</t>
    </r>
  </si>
  <si>
    <r>
      <rPr>
        <b/>
        <sz val="10"/>
        <rFont val="Times New Roman"/>
        <family val="1"/>
      </rPr>
      <t xml:space="preserve">Фінансовий план
</t>
    </r>
    <r>
      <rPr>
        <b/>
        <sz val="10"/>
        <rFont val="Times New Roman"/>
        <family val="1"/>
      </rPr>
      <t>поточного</t>
    </r>
  </si>
  <si>
    <r>
      <rPr>
        <b/>
        <sz val="10"/>
        <rFont val="Times New Roman"/>
        <family val="1"/>
      </rPr>
      <t>Плановий рік (усього)</t>
    </r>
  </si>
  <si>
    <r>
      <rPr>
        <b/>
        <sz val="10"/>
        <rFont val="Times New Roman"/>
        <family val="1"/>
      </rPr>
      <t>У тому числі за кварталами</t>
    </r>
  </si>
  <si>
    <r>
      <rPr>
        <b/>
        <sz val="10"/>
        <rFont val="Times New Roman"/>
        <family val="1"/>
      </rPr>
      <t>I</t>
    </r>
  </si>
  <si>
    <r>
      <rPr>
        <b/>
        <sz val="10"/>
        <rFont val="Times New Roman"/>
        <family val="1"/>
      </rPr>
      <t>II</t>
    </r>
  </si>
  <si>
    <r>
      <rPr>
        <b/>
        <sz val="10"/>
        <rFont val="Times New Roman"/>
        <family val="1"/>
      </rPr>
      <t>III</t>
    </r>
  </si>
  <si>
    <r>
      <rPr>
        <b/>
        <sz val="10"/>
        <rFont val="Times New Roman"/>
        <family val="1"/>
      </rPr>
      <t>IV</t>
    </r>
  </si>
  <si>
    <r>
      <rPr>
        <b/>
        <sz val="12"/>
        <rFont val="Times New Roman"/>
        <family val="1"/>
      </rPr>
      <t>Доходи</t>
    </r>
  </si>
  <si>
    <r>
      <rPr>
        <sz val="12"/>
        <rFont val="Times New Roman"/>
        <family val="1"/>
      </rPr>
      <t xml:space="preserve">Дохід (виручка) від реалізації
</t>
    </r>
    <r>
      <rPr>
        <sz val="12"/>
        <rFont val="Times New Roman"/>
        <family val="1"/>
      </rPr>
      <t>продукції (товарів, робіт, послуг)</t>
    </r>
  </si>
  <si>
    <r>
      <rPr>
        <sz val="12"/>
        <rFont val="Times New Roman"/>
        <family val="1"/>
      </rPr>
      <t>в т.ч. за рахунок бюджетних коштів</t>
    </r>
  </si>
  <si>
    <r>
      <rPr>
        <sz val="12"/>
        <rFont val="Times New Roman"/>
        <family val="1"/>
      </rPr>
      <t>Податок на додану вартість</t>
    </r>
  </si>
  <si>
    <r>
      <rPr>
        <sz val="12"/>
        <rFont val="Times New Roman"/>
        <family val="1"/>
      </rPr>
      <t>Інші вирахування з доходу</t>
    </r>
  </si>
  <si>
    <r>
      <rPr>
        <b/>
        <sz val="12"/>
        <rFont val="Times New Roman"/>
        <family val="1"/>
      </rPr>
      <t xml:space="preserve">Чистий дохід (виручка) від
</t>
    </r>
    <r>
      <rPr>
        <b/>
        <sz val="12"/>
        <rFont val="Times New Roman"/>
        <family val="1"/>
      </rPr>
      <t>реалізації продукції (товарів, робіт, послуг)</t>
    </r>
  </si>
  <si>
    <r>
      <rPr>
        <sz val="12"/>
        <rFont val="Times New Roman"/>
        <family val="1"/>
      </rPr>
      <t>Інші операційні доходи</t>
    </r>
  </si>
  <si>
    <r>
      <rPr>
        <sz val="12"/>
        <rFont val="Times New Roman"/>
        <family val="1"/>
      </rPr>
      <t>у тому числі:</t>
    </r>
  </si>
  <si>
    <r>
      <rPr>
        <sz val="12"/>
        <rFont val="Times New Roman"/>
        <family val="1"/>
      </rPr>
      <t>одержані гранти та субсидії</t>
    </r>
  </si>
  <si>
    <r>
      <rPr>
        <sz val="12"/>
        <rFont val="Times New Roman"/>
        <family val="1"/>
      </rPr>
      <t xml:space="preserve">дохід від реалізації необоротних
</t>
    </r>
    <r>
      <rPr>
        <sz val="12"/>
        <rFont val="Times New Roman"/>
        <family val="1"/>
      </rPr>
      <t>активів, утримуваних для продажу</t>
    </r>
  </si>
  <si>
    <r>
      <rPr>
        <sz val="12"/>
        <rFont val="Times New Roman"/>
        <family val="1"/>
      </rPr>
      <t>Дохід від участі в капіталі</t>
    </r>
  </si>
  <si>
    <r>
      <rPr>
        <sz val="12"/>
        <rFont val="Times New Roman"/>
        <family val="1"/>
      </rPr>
      <t>Інші фінансові доходи</t>
    </r>
  </si>
  <si>
    <r>
      <rPr>
        <sz val="12"/>
        <rFont val="Times New Roman"/>
        <family val="1"/>
      </rPr>
      <t>Інші доходи</t>
    </r>
  </si>
  <si>
    <r>
      <rPr>
        <b/>
        <sz val="12"/>
        <rFont val="Times New Roman"/>
        <family val="1"/>
      </rPr>
      <t>Усього доходів</t>
    </r>
  </si>
  <si>
    <r>
      <rPr>
        <b/>
        <sz val="12"/>
        <rFont val="Times New Roman"/>
        <family val="1"/>
      </rPr>
      <t>Витрати</t>
    </r>
  </si>
  <si>
    <r>
      <rPr>
        <sz val="12"/>
        <rFont val="Times New Roman"/>
        <family val="1"/>
      </rPr>
      <t xml:space="preserve">Собівартість реалізованої продукції
</t>
    </r>
    <r>
      <rPr>
        <sz val="12"/>
        <rFont val="Times New Roman"/>
        <family val="1"/>
      </rPr>
      <t>(товарів, робіт і послуг)</t>
    </r>
  </si>
  <si>
    <r>
      <rPr>
        <sz val="12"/>
        <rFont val="Times New Roman"/>
        <family val="1"/>
      </rPr>
      <t>Адміністративні витрати</t>
    </r>
  </si>
  <si>
    <r>
      <rPr>
        <sz val="12"/>
        <rFont val="Times New Roman"/>
        <family val="1"/>
      </rPr>
      <t>Витрати на збут</t>
    </r>
  </si>
  <si>
    <r>
      <rPr>
        <sz val="12"/>
        <rFont val="Times New Roman"/>
        <family val="1"/>
      </rPr>
      <t>Інші операційні витрати</t>
    </r>
  </si>
  <si>
    <r>
      <rPr>
        <sz val="12"/>
        <rFont val="Times New Roman"/>
        <family val="1"/>
      </rPr>
      <t>Фінансові витрати</t>
    </r>
  </si>
  <si>
    <r>
      <rPr>
        <sz val="12"/>
        <rFont val="Times New Roman"/>
        <family val="1"/>
      </rPr>
      <t>Витрати від участі в капіталі</t>
    </r>
  </si>
  <si>
    <r>
      <rPr>
        <sz val="12"/>
        <rFont val="Times New Roman"/>
        <family val="1"/>
      </rPr>
      <t>Інші витрати</t>
    </r>
  </si>
  <si>
    <r>
      <rPr>
        <b/>
        <sz val="12"/>
        <rFont val="Times New Roman"/>
        <family val="1"/>
      </rPr>
      <t>Усього витрати</t>
    </r>
  </si>
  <si>
    <r>
      <rPr>
        <b/>
        <sz val="12"/>
        <rFont val="Times New Roman"/>
        <family val="1"/>
      </rPr>
      <t>Фінансові результати діяльності:</t>
    </r>
  </si>
  <si>
    <r>
      <rPr>
        <sz val="12"/>
        <rFont val="Times New Roman"/>
        <family val="1"/>
      </rPr>
      <t>Валовий прибуток (збиток):</t>
    </r>
  </si>
  <si>
    <r>
      <rPr>
        <sz val="12"/>
        <rFont val="Times New Roman"/>
        <family val="1"/>
      </rPr>
      <t>прибуток</t>
    </r>
  </si>
  <si>
    <r>
      <rPr>
        <sz val="12"/>
        <rFont val="Times New Roman"/>
        <family val="1"/>
      </rPr>
      <t>збиток</t>
    </r>
  </si>
  <si>
    <r>
      <rPr>
        <sz val="12"/>
        <rFont val="Times New Roman"/>
        <family val="1"/>
      </rPr>
      <t xml:space="preserve">Фінансові результати від звичайної
</t>
    </r>
    <r>
      <rPr>
        <sz val="12"/>
        <rFont val="Times New Roman"/>
        <family val="1"/>
      </rPr>
      <t>діяльності до оподаткування: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</si>
  <si>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</si>
  <si>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>Чистий:</t>
    </r>
  </si>
  <si>
    <r>
      <rPr>
        <b/>
        <sz val="12"/>
        <rFont val="Times New Roman"/>
        <family val="1"/>
      </rPr>
      <t>II. Елементи операційних витрат (разом)</t>
    </r>
  </si>
  <si>
    <r>
      <rPr>
        <sz val="12"/>
        <rFont val="Times New Roman"/>
        <family val="1"/>
      </rPr>
      <t>Матеріальні витрати</t>
    </r>
  </si>
  <si>
    <r>
      <rPr>
        <sz val="12"/>
        <rFont val="Times New Roman"/>
        <family val="1"/>
      </rPr>
      <t>Витрати на оплату праці</t>
    </r>
  </si>
  <si>
    <r>
      <rPr>
        <sz val="12"/>
        <rFont val="Times New Roman"/>
        <family val="1"/>
      </rPr>
      <t>Відрахування на соціальні заходи</t>
    </r>
  </si>
  <si>
    <r>
      <rPr>
        <sz val="12"/>
        <rFont val="Times New Roman"/>
        <family val="1"/>
      </rPr>
      <t>Амортизація</t>
    </r>
  </si>
  <si>
    <r>
      <rPr>
        <b/>
        <sz val="12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</si>
  <si>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</si>
  <si>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 xml:space="preserve">ПДВ, що підлягає сплаті до
</t>
    </r>
    <r>
      <rPr>
        <sz val="12"/>
        <rFont val="Times New Roman"/>
        <family val="1"/>
      </rPr>
      <t>бюджету за підсумками звітного періоду</t>
    </r>
  </si>
  <si>
    <r>
      <rPr>
        <sz val="12"/>
        <rFont val="Times New Roman"/>
        <family val="1"/>
      </rPr>
      <t xml:space="preserve">Інші податки, у тому числі
</t>
    </r>
    <r>
      <rPr>
        <sz val="12"/>
        <rFont val="Times New Roman"/>
        <family val="1"/>
      </rPr>
      <t>(розшифрувати):</t>
    </r>
  </si>
  <si>
    <r>
      <rPr>
        <sz val="12"/>
        <rFont val="Times New Roman"/>
        <family val="1"/>
      </rPr>
      <t>інші</t>
    </r>
  </si>
  <si>
    <r>
      <rPr>
        <sz val="12"/>
        <rFont val="Times New Roman"/>
        <family val="1"/>
      </rPr>
      <t xml:space="preserve">погашення реструктуризованих та відстрочених сум, що підлягають сплаті у поточному році до
</t>
    </r>
    <r>
      <rPr>
        <sz val="12"/>
        <rFont val="Times New Roman"/>
        <family val="1"/>
      </rPr>
      <t>бюджету</t>
    </r>
  </si>
  <si>
    <r>
      <rPr>
        <sz val="12"/>
        <rFont val="Times New Roman"/>
        <family val="1"/>
      </rPr>
      <t>до державних цільових фондів</t>
    </r>
  </si>
  <si>
    <r>
      <rPr>
        <sz val="12"/>
        <rFont val="Times New Roman"/>
        <family val="1"/>
      </rPr>
      <t>неустойки (штрафи, пені)</t>
    </r>
  </si>
  <si>
    <r>
      <rPr>
        <sz val="12"/>
        <rFont val="Times New Roman"/>
        <family val="1"/>
      </rPr>
      <t xml:space="preserve">внески до фондів соціального страхування - єдиний внесок на загальнообов'язкове державне
</t>
    </r>
    <r>
      <rPr>
        <sz val="12"/>
        <rFont val="Times New Roman"/>
        <family val="1"/>
      </rPr>
      <t>соціальне страхування</t>
    </r>
  </si>
  <si>
    <r>
      <rPr>
        <sz val="12"/>
        <rFont val="Times New Roman"/>
        <family val="1"/>
      </rPr>
      <t>інші платежі (розшифрувати)</t>
    </r>
  </si>
  <si>
    <r>
      <rPr>
        <b/>
        <sz val="12"/>
        <rFont val="Times New Roman"/>
        <family val="1"/>
      </rPr>
      <t>IV. Капітальні інвестиції протягом року</t>
    </r>
  </si>
  <si>
    <r>
      <rPr>
        <sz val="12"/>
        <rFont val="Times New Roman"/>
        <family val="1"/>
      </rPr>
      <t>Капітальне будівництво</t>
    </r>
  </si>
  <si>
    <r>
      <rPr>
        <sz val="12"/>
        <rFont val="Times New Roman"/>
        <family val="1"/>
      </rPr>
      <t xml:space="preserve">Погашення отриманих на
</t>
    </r>
    <r>
      <rPr>
        <sz val="12"/>
        <rFont val="Times New Roman"/>
        <family val="1"/>
      </rPr>
      <t>капітальні інвестиції позик</t>
    </r>
  </si>
  <si>
    <r>
      <rPr>
        <sz val="12"/>
        <rFont val="Times New Roman"/>
        <family val="1"/>
      </rPr>
      <t xml:space="preserve">Модернізація, модифікація,
</t>
    </r>
    <r>
      <rPr>
        <sz val="12"/>
        <rFont val="Times New Roman"/>
        <family val="1"/>
      </rPr>
      <t>дообладнання, реконструкція, інші види поліпшення необоротних активів,</t>
    </r>
  </si>
  <si>
    <r>
      <rPr>
        <b/>
        <sz val="12"/>
        <rFont val="Times New Roman"/>
        <family val="1"/>
      </rPr>
      <t>V. Додаткова інформація</t>
    </r>
  </si>
  <si>
    <r>
      <rPr>
        <sz val="12"/>
        <rFont val="Times New Roman"/>
        <family val="1"/>
      </rPr>
      <t>Чисельність працівників</t>
    </r>
  </si>
  <si>
    <r>
      <rPr>
        <sz val="12"/>
        <rFont val="Times New Roman"/>
        <family val="1"/>
      </rPr>
      <t>Первісна вартість основних засобів</t>
    </r>
  </si>
  <si>
    <r>
      <rPr>
        <sz val="12"/>
        <rFont val="Times New Roman"/>
        <family val="1"/>
      </rPr>
      <t>Податкова заборгованість</t>
    </r>
  </si>
  <si>
    <r>
      <rPr>
        <sz val="12"/>
        <rFont val="Times New Roman"/>
        <family val="1"/>
      </rPr>
      <t xml:space="preserve">Заборгованість перед працівниками
</t>
    </r>
    <r>
      <rPr>
        <sz val="12"/>
        <rFont val="Times New Roman"/>
        <family val="1"/>
      </rPr>
      <t>із виплати заробітної плати</t>
    </r>
  </si>
  <si>
    <r>
      <rPr>
        <i/>
        <sz val="10"/>
        <rFont val="Times New Roman"/>
        <family val="1"/>
      </rPr>
      <t>(підпис)</t>
    </r>
  </si>
  <si>
    <r>
      <rPr>
        <b/>
        <sz val="12"/>
        <rFont val="Times New Roman"/>
        <family val="1"/>
      </rPr>
      <t>1. Дані про підприємство, персонал та фонд оплати праці</t>
    </r>
  </si>
  <si>
    <r>
      <rPr>
        <b/>
        <sz val="12"/>
        <rFont val="Times New Roman"/>
        <family val="1"/>
      </rPr>
      <t>2. Інформація про бізнес підприємства (код рядка 040 фінансового плану)</t>
    </r>
  </si>
  <si>
    <r>
      <rPr>
        <sz val="12"/>
        <rFont val="Times New Roman"/>
        <family val="1"/>
      </rPr>
      <t>Види діяльності (указати всі види діяльності)</t>
    </r>
  </si>
  <si>
    <r>
      <rPr>
        <sz val="12"/>
        <rFont val="Times New Roman"/>
        <family val="1"/>
      </rPr>
      <t>Питома вага в загальному обсязі реалізації (у %)</t>
    </r>
  </si>
  <si>
    <r>
      <rPr>
        <sz val="12"/>
        <rFont val="Times New Roman"/>
        <family val="1"/>
      </rPr>
      <t>за минулий рік</t>
    </r>
  </si>
  <si>
    <r>
      <rPr>
        <sz val="12"/>
        <rFont val="Times New Roman"/>
        <family val="1"/>
      </rPr>
      <t>за плановий рік</t>
    </r>
  </si>
  <si>
    <r>
      <rPr>
        <b/>
        <sz val="12"/>
        <rFont val="Times New Roman"/>
        <family val="1"/>
      </rPr>
      <t>Разом</t>
    </r>
  </si>
  <si>
    <r>
      <rPr>
        <b/>
        <sz val="12"/>
        <rFont val="Times New Roman"/>
        <family val="1"/>
      </rPr>
      <t>3. Витрати на утримання транспорту (у складі адміністративних витрат)</t>
    </r>
  </si>
  <si>
    <r>
      <rPr>
        <sz val="12"/>
        <rFont val="Times New Roman"/>
        <family val="1"/>
      </rPr>
      <t>Таблиця 2</t>
    </r>
  </si>
  <si>
    <r>
      <rPr>
        <sz val="12"/>
        <rFont val="Times New Roman"/>
        <family val="1"/>
      </rPr>
      <t xml:space="preserve">N
</t>
    </r>
    <r>
      <rPr>
        <sz val="12"/>
        <rFont val="Times New Roman"/>
        <family val="1"/>
      </rPr>
      <t>з/п</t>
    </r>
  </si>
  <si>
    <r>
      <rPr>
        <sz val="12"/>
        <rFont val="Times New Roman"/>
        <family val="1"/>
      </rPr>
      <t>Марка</t>
    </r>
  </si>
  <si>
    <r>
      <rPr>
        <sz val="12"/>
        <rFont val="Times New Roman"/>
        <family val="1"/>
      </rPr>
      <t>Рік прид- бання</t>
    </r>
  </si>
  <si>
    <r>
      <rPr>
        <sz val="12"/>
        <rFont val="Times New Roman"/>
        <family val="1"/>
      </rPr>
      <t>Витрати, усього</t>
    </r>
  </si>
  <si>
    <r>
      <rPr>
        <sz val="12"/>
        <rFont val="Times New Roman"/>
        <family val="1"/>
      </rPr>
      <t>У тому числі за їх видами</t>
    </r>
  </si>
  <si>
    <r>
      <rPr>
        <sz val="12"/>
        <rFont val="Times New Roman"/>
        <family val="1"/>
      </rPr>
      <t>мате- ріальні витрати</t>
    </r>
  </si>
  <si>
    <r>
      <rPr>
        <sz val="12"/>
        <rFont val="Times New Roman"/>
        <family val="1"/>
      </rPr>
      <t>оплата праці</t>
    </r>
  </si>
  <si>
    <r>
      <rPr>
        <b/>
        <sz val="12"/>
        <rFont val="Times New Roman"/>
        <family val="1"/>
      </rPr>
      <t>Усього</t>
    </r>
  </si>
  <si>
    <r>
      <rPr>
        <i/>
        <sz val="10"/>
        <rFont val="Times New Roman"/>
        <family val="1"/>
      </rPr>
      <t>(посада)</t>
    </r>
  </si>
  <si>
    <r>
      <rPr>
        <i/>
        <sz val="10"/>
        <rFont val="Times New Roman"/>
        <family val="1"/>
      </rPr>
      <t>(ініціали, прізвище)</t>
    </r>
  </si>
  <si>
    <t>дохід від операційної оренди активів</t>
  </si>
  <si>
    <t>дохід від реалізації фінансових інвестицій</t>
  </si>
  <si>
    <t>дохід від безоплатно одержаних активів</t>
  </si>
  <si>
    <t>Фінансові результати від операційної діяльності</t>
  </si>
  <si>
    <t>Відрахування частини прибутку до бюджету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</si>
  <si>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</si>
  <si>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</si>
  <si>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Інші обов’язкові платежі, у тому числі:</t>
  </si>
  <si>
    <t>в т. ч. за рахунок бюджетних коштів</t>
  </si>
  <si>
    <t>Придбання (виготовлення) основних засобів та інших необоротних матеріальних активів,</t>
  </si>
  <si>
    <t>Разом (сума рядків  340, 350, 360, 370, 380)</t>
  </si>
  <si>
    <t>в т. ч. за рахунок бюджетних коштів (сума    рядків 341, 351, 361, 371, 381)</t>
  </si>
  <si>
    <t>Прізвище та ініціали керівника                                                                                                          </t>
  </si>
  <si>
    <t>(назва підприємства)</t>
  </si>
  <si>
    <t>ІНФОРМАЦІЯ</t>
  </si>
  <si>
    <r>
      <rPr>
        <sz val="12"/>
        <rFont val="Times New Roman"/>
        <family val="1"/>
      </rPr>
      <t>Ціль викорис</t>
    </r>
    <r>
      <rPr>
        <sz val="12"/>
        <rFont val="Times New Roman"/>
        <family val="1"/>
      </rPr>
      <t>-тання</t>
    </r>
  </si>
  <si>
    <t>Аморти- зація</t>
  </si>
  <si>
    <r>
      <rPr>
        <sz val="12"/>
        <rFont val="Times New Roman"/>
        <family val="1"/>
      </rPr>
      <t xml:space="preserve">відраху- вання на
</t>
    </r>
    <r>
      <rPr>
        <sz val="12"/>
        <rFont val="Times New Roman"/>
        <family val="1"/>
      </rPr>
      <t>соціальні заходи</t>
    </r>
  </si>
  <si>
    <t>інші витрати</t>
  </si>
  <si>
    <t>Таблиця 1</t>
  </si>
  <si>
    <t>Сплата поточних податків та обов’язкових платежів до державного бюджету, у тому числі:</t>
  </si>
  <si>
    <t>Погашення податкової заборгованості, у тому числі:</t>
  </si>
  <si>
    <t>Внески до державних цільових фондів, у тому числі:</t>
  </si>
  <si>
    <t>Керівник</t>
  </si>
  <si>
    <t>(підпис)</t>
  </si>
  <si>
    <t>(ініціали, прізвище)</t>
  </si>
  <si>
    <t>(посада)</t>
  </si>
  <si>
    <t>36.00</t>
  </si>
  <si>
    <t>в.Грушевського,67, м.Коростень, 11500</t>
  </si>
  <si>
    <t>(04142)4-21-42</t>
  </si>
  <si>
    <t>Чиркін О.М.</t>
  </si>
  <si>
    <t>водовідведення, 37.00</t>
  </si>
  <si>
    <t>водопостачання, 36.00</t>
  </si>
  <si>
    <t>ГАЗ-3101</t>
  </si>
  <si>
    <t>опер. виріш. питань</t>
  </si>
  <si>
    <t>03343947</t>
  </si>
  <si>
    <t>Коростенське комунальне підприємство "Водоканал"</t>
  </si>
  <si>
    <t xml:space="preserve">   Керівник                                                                                                                                  О.М.Чиркін</t>
  </si>
  <si>
    <r>
      <rPr>
        <sz val="12"/>
        <rFont val="Times New Roman"/>
        <family val="1"/>
      </rPr>
      <t>Підприємство Коростенське КП "Водоканал"</t>
    </r>
  </si>
  <si>
    <r>
      <rPr>
        <sz val="12"/>
        <rFont val="Times New Roman"/>
        <family val="1"/>
      </rPr>
      <t xml:space="preserve">місцеві податки та збори </t>
    </r>
  </si>
  <si>
    <t>Інформація</t>
  </si>
  <si>
    <t>(найменування підприємства)</t>
  </si>
  <si>
    <t xml:space="preserve">      1. Дані про персонал та витрати на оплату праці</t>
  </si>
  <si>
    <t>Найменування показника</t>
  </si>
  <si>
    <t>Факт минулого року</t>
  </si>
  <si>
    <t>Фінансовий план
поточного року</t>
  </si>
  <si>
    <t>Прогноз на поточний рік</t>
  </si>
  <si>
    <t>Плановий рік</t>
  </si>
  <si>
    <t>Плановий рік до прогнозу на поточний рік, %</t>
  </si>
  <si>
    <t>Плановий рік до факту минулого року, %</t>
  </si>
  <si>
    <t>начальник</t>
  </si>
  <si>
    <t>адміністративно-управлінський персонал</t>
  </si>
  <si>
    <t>працівники</t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</si>
  <si>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</si>
  <si>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</si>
  <si>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</si>
  <si>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Начальник Коростенського комунального підприємства "Водоканал"                                                О.М.Чиркін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</si>
  <si>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</si>
  <si>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Придбання (створення) нематеріальних активів</t>
  </si>
  <si>
    <t>абонплата</t>
  </si>
  <si>
    <r>
      <rPr>
        <b/>
        <sz val="12"/>
        <rFont val="Times New Roman"/>
        <family val="1"/>
      </rPr>
      <t>ФІНАНСОВИЙ  ПЛАН  ПІДПРИЄМСТВА    НА</t>
    </r>
    <r>
      <rPr>
        <b/>
        <u/>
        <sz val="12"/>
        <rFont val="Times New Roman"/>
        <family val="1"/>
        <charset val="204"/>
      </rPr>
      <t xml:space="preserve">  2023  </t>
    </r>
    <r>
      <rPr>
        <b/>
        <sz val="12"/>
        <rFont val="Times New Roman"/>
        <family val="1"/>
      </rPr>
      <t>РІК</t>
    </r>
  </si>
  <si>
    <r>
      <rPr>
        <sz val="12"/>
        <rFont val="Times New Roman"/>
        <family val="1"/>
      </rPr>
      <t xml:space="preserve">Фактичний показник отриманого чистого доходу (виручки) від реалізації продукції (товарів, робіт,
послуг) за минулий </t>
    </r>
    <r>
      <rPr>
        <u/>
        <sz val="12"/>
        <rFont val="Times New Roman"/>
        <family val="1"/>
      </rPr>
      <t> 2021  </t>
    </r>
    <r>
      <rPr>
        <sz val="12"/>
        <rFont val="Times New Roman"/>
        <family val="1"/>
      </rPr>
      <t>рік</t>
    </r>
  </si>
  <si>
    <r>
      <rPr>
        <sz val="12"/>
        <rFont val="Times New Roman"/>
        <family val="1"/>
      </rPr>
      <t xml:space="preserve">Плановий показник чистого доходу (виручки) від реалізації продукції (товарів, робіт, послуг) на </t>
    </r>
    <r>
      <rPr>
        <u/>
        <sz val="12"/>
        <rFont val="Times New Roman"/>
        <family val="1"/>
      </rPr>
      <t> 2023  </t>
    </r>
    <r>
      <rPr>
        <sz val="12"/>
        <rFont val="Times New Roman"/>
        <family val="1"/>
      </rPr>
      <t>рік</t>
    </r>
  </si>
  <si>
    <t>до фінансового плану на  2023 рік</t>
  </si>
  <si>
    <t>до фінансового плану на 2023 рік</t>
  </si>
  <si>
    <t>Витрати на оплату праці за 2021 рік - 30549  тис.грн.</t>
  </si>
  <si>
    <r>
      <t xml:space="preserve">Середньооблікова кількість усіх працівників у еквіваленті повної зайнятості  </t>
    </r>
    <r>
      <rPr>
        <u/>
        <sz val="12"/>
        <rFont val="Times New Roman"/>
        <family val="1"/>
      </rPr>
      <t xml:space="preserve">258  </t>
    </r>
    <r>
      <rPr>
        <sz val="12"/>
        <rFont val="Times New Roman"/>
        <family val="1"/>
      </rPr>
      <t>осіб,</t>
    </r>
  </si>
  <si>
    <t>Підприємство планує отримати 28493 тис.грн. від послуг водопостачання,  28742 тис.грн. від послуг водовідведення  та абонентної плати - 2900 тис.грн(без ПДВ).</t>
  </si>
  <si>
    <t>Витрати на оплату праці на 2022 рік (очікування) - 32768  тис.грн.</t>
  </si>
  <si>
    <t xml:space="preserve">Фонд оплати праці на 2023 рік (план)  33719 тис. грн. </t>
  </si>
  <si>
    <r>
      <t xml:space="preserve">Загальна інформація про підприємство: КП "Водоканал" надає послуги водопостачання та водовідведення населенню (ослуговує 41 тис. осіб) та підприємствам і організаціям Коростеня- 1,7 млн. м. куб на рік. Протяжність водопровідних мереж 233,8 км., а водовідведення 203 км. На підприємстві працює 258 працівників, в тому числі 70 інженерно - технічних працівників, та 188 робітників. Середня зарплата в місяць за  2021 рік - 9715 грн.,  очікується за 2022 рік - </t>
    </r>
    <r>
      <rPr>
        <sz val="12"/>
        <rFont val="Times New Roman"/>
        <family val="1"/>
        <charset val="204"/>
      </rPr>
      <t>10227 грн., та планується на 2023 рік -10524  грн.   Збільшення чисельності персоналу не планується.</t>
    </r>
  </si>
  <si>
    <t>Середньомісячна заробітна плата на 2023 рік (план)   10524 гривні.</t>
  </si>
  <si>
    <t>І. Формування прибутку підприємства</t>
  </si>
  <si>
    <t>Разом (сума рядків з 240 по 280):</t>
  </si>
  <si>
    <t>304/1</t>
  </si>
  <si>
    <t>304/2</t>
  </si>
  <si>
    <r>
      <rPr>
        <b/>
        <sz val="12"/>
        <rFont val="Times New Roman"/>
        <family val="1"/>
      </rPr>
      <t>ПОГОДЖЕНО                                                                                Перший заступник міського голови ______________Володимир ВИГІВСЬКИЙ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</rPr>
      <t>(прізвище та ініціали заступника міського голови</t>
    </r>
    <r>
      <rPr>
        <sz val="12"/>
        <rFont val="Times New Roman"/>
        <family val="1"/>
      </rPr>
      <t>)                                                                       М.П.</t>
    </r>
  </si>
  <si>
    <r>
      <rPr>
        <b/>
        <sz val="12"/>
        <rFont val="Times New Roman"/>
        <family val="1"/>
        <charset val="204"/>
      </rPr>
      <t>РОЗГЛЯНУТО</t>
    </r>
    <r>
      <rPr>
        <sz val="12"/>
        <rFont val="Times New Roman"/>
        <family val="1"/>
        <charset val="204"/>
      </rPr>
      <t xml:space="preserve">                                                                                         </t>
    </r>
    <r>
      <rPr>
        <b/>
        <sz val="12"/>
        <rFont val="Times New Roman"/>
        <family val="1"/>
        <charset val="204"/>
      </rPr>
      <t>В.о. начальника управління ЖКГ міськвиконкому __________Сергій СТУЖУК                               </t>
    </r>
    <r>
      <rPr>
        <sz val="12"/>
        <rFont val="Times New Roman"/>
        <family val="1"/>
        <charset val="204"/>
      </rPr>
      <t xml:space="preserve">       
</t>
    </r>
    <r>
      <rPr>
        <sz val="10"/>
        <rFont val="Times New Roman"/>
        <family val="1"/>
        <charset val="204"/>
      </rPr>
      <t xml:space="preserve">(найменування уповноваженого органу, який розглянув фінансовий план)         </t>
    </r>
    <r>
      <rPr>
        <sz val="12"/>
        <rFont val="Times New Roman"/>
        <family val="1"/>
        <charset val="204"/>
      </rPr>
      <t>М. П.</t>
    </r>
  </si>
  <si>
    <t>Керуючий справами виконкому                                                           Андрій ОХРІМЧУК</t>
  </si>
  <si>
    <t>Додаток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                                                                                                                                                                       Коростенської міської ради                                                                                                                                                                          від 02.08.2023р. № 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</si>
</sst>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000"/>
    <numFmt numFmtId="165" formatCode="0.0"/>
    <numFmt numFmtId="166" formatCode="_-* #,##0.00\ _г_р_н_._-;\-* #,##0.00\ _г_р_н_._-;_-* &quot;-&quot;??\ _г_р_н_._-;_-@_-"/>
    <numFmt numFmtId="167" formatCode="_-* #,##0.00_₴_-;\-* #,##0.00_₴_-;_-* &quot;-&quot;??_₴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#,##0.0_ ;[Red]\-#,##0.0\ "/>
    <numFmt numFmtId="173" formatCode="0.0;\(0.0\);\ ;\-"/>
    <numFmt numFmtId="174" formatCode="_(* #,##0.0_);_(* \(#,##0.0\);_(* &quot;-&quot;??_);_(@_)"/>
    <numFmt numFmtId="175" formatCode="_(* #,##0_);_(* \(#,##0\);_(* &quot;-&quot;??_);_(@_)"/>
  </numFmts>
  <fonts count="100">
    <font>
      <sz val="10"/>
      <color rgb="FF000000"/>
      <name val="Times New Roman"/>
      <charset val="204"/>
    </font>
    <font>
      <b/>
      <sz val="12"/>
      <name val="Times New Roman"/>
    </font>
    <font>
      <sz val="12"/>
      <name val="Times New Roman"/>
    </font>
    <font>
      <b/>
      <sz val="10"/>
      <name val="Times New Roman"/>
    </font>
    <font>
      <i/>
      <sz val="10"/>
      <name val="Times New Roman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9"/>
      <name val="Times New Roman"/>
      <charset val="204"/>
    </font>
    <font>
      <sz val="16"/>
      <color indexed="8"/>
      <name val="Times New Roman"/>
      <family val="1"/>
      <charset val="204"/>
    </font>
    <font>
      <sz val="10"/>
      <name val="Times New Roman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8"/>
      <color indexed="81"/>
      <name val="Tahoma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color indexed="8"/>
      <name val="Times New Roman"/>
      <charset val="204"/>
    </font>
    <font>
      <sz val="9"/>
      <color indexed="81"/>
      <name val="Tahoma"/>
      <charset val="1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2" borderId="0" applyNumberFormat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8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5" borderId="0" applyNumberFormat="0" applyBorder="0" applyAlignment="0" applyProtection="0"/>
    <xf numFmtId="0" fontId="33" fillId="5" borderId="0" applyNumberFormat="0" applyBorder="0" applyAlignment="0" applyProtection="0"/>
    <xf numFmtId="0" fontId="34" fillId="8" borderId="0" applyNumberFormat="0" applyBorder="0" applyAlignment="0" applyProtection="0"/>
    <xf numFmtId="0" fontId="33" fillId="8" borderId="0" applyNumberFormat="0" applyBorder="0" applyAlignment="0" applyProtection="0"/>
    <xf numFmtId="0" fontId="34" fillId="11" borderId="0" applyNumberFormat="0" applyBorder="0" applyAlignment="0" applyProtection="0"/>
    <xf numFmtId="0" fontId="33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2" borderId="0" applyNumberFormat="0" applyBorder="0" applyAlignment="0" applyProtection="0"/>
    <xf numFmtId="0" fontId="35" fillId="12" borderId="0" applyNumberFormat="0" applyBorder="0" applyAlignment="0" applyProtection="0"/>
    <xf numFmtId="0" fontId="36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5" fillId="10" borderId="0" applyNumberFormat="0" applyBorder="0" applyAlignment="0" applyProtection="0"/>
    <xf numFmtId="0" fontId="36" fillId="13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49" fontId="40" fillId="0" borderId="3">
      <alignment horizontal="center" vertical="center"/>
      <protection locked="0"/>
    </xf>
    <xf numFmtId="166" fontId="41" fillId="0" borderId="0" applyFont="0" applyFill="0" applyBorder="0" applyAlignment="0" applyProtection="0"/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0" fontId="42" fillId="0" borderId="0" applyNumberFormat="0" applyFill="0" applyBorder="0" applyAlignment="0" applyProtection="0"/>
    <xf numFmtId="168" fontId="43" fillId="0" borderId="0" applyAlignment="0">
      <alignment wrapText="1"/>
    </xf>
    <xf numFmtId="0" fontId="44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7" borderId="1" applyNumberFormat="0" applyAlignment="0" applyProtection="0"/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</xf>
    <xf numFmtId="49" fontId="41" fillId="0" borderId="0" applyNumberFormat="0" applyFont="0" applyAlignment="0">
      <alignment vertical="top" wrapText="1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1" fillId="0" borderId="0" applyNumberFormat="0" applyFont="0" applyAlignment="0">
      <alignment vertical="top" wrapText="1"/>
      <protection locked="0"/>
    </xf>
    <xf numFmtId="49" fontId="47" fillId="22" borderId="7">
      <alignment horizontal="left" vertical="center"/>
      <protection locked="0"/>
    </xf>
    <xf numFmtId="49" fontId="47" fillId="22" borderId="7">
      <alignment horizontal="left" vertical="center"/>
    </xf>
    <xf numFmtId="4" fontId="47" fillId="22" borderId="7">
      <alignment horizontal="right" vertical="center"/>
      <protection locked="0"/>
    </xf>
    <xf numFmtId="4" fontId="47" fillId="22" borderId="7">
      <alignment horizontal="right" vertical="center"/>
    </xf>
    <xf numFmtId="4" fontId="48" fillId="22" borderId="7">
      <alignment horizontal="right" vertical="center"/>
      <protection locked="0"/>
    </xf>
    <xf numFmtId="49" fontId="49" fillId="22" borderId="3">
      <alignment horizontal="left" vertical="center"/>
      <protection locked="0"/>
    </xf>
    <xf numFmtId="49" fontId="49" fillId="22" borderId="3">
      <alignment horizontal="left" vertical="center"/>
    </xf>
    <xf numFmtId="49" fontId="50" fillId="22" borderId="3">
      <alignment horizontal="left" vertical="center"/>
      <protection locked="0"/>
    </xf>
    <xf numFmtId="49" fontId="50" fillId="22" borderId="3">
      <alignment horizontal="left" vertical="center"/>
    </xf>
    <xf numFmtId="4" fontId="49" fillId="22" borderId="3">
      <alignment horizontal="right" vertical="center"/>
      <protection locked="0"/>
    </xf>
    <xf numFmtId="4" fontId="49" fillId="22" borderId="3">
      <alignment horizontal="right" vertical="center"/>
    </xf>
    <xf numFmtId="4" fontId="51" fillId="22" borderId="3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0" fillId="22" borderId="3">
      <alignment horizontal="left" vertical="center"/>
    </xf>
    <xf numFmtId="49" fontId="48" fillId="22" borderId="3">
      <alignment horizontal="left" vertical="center"/>
      <protection locked="0"/>
    </xf>
    <xf numFmtId="49" fontId="48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0" fillId="22" borderId="3">
      <alignment horizontal="right" vertical="center"/>
    </xf>
    <xf numFmtId="4" fontId="48" fillId="22" borderId="3">
      <alignment horizontal="right" vertical="center"/>
      <protection locked="0"/>
    </xf>
    <xf numFmtId="49" fontId="52" fillId="22" borderId="3">
      <alignment horizontal="left" vertical="center"/>
      <protection locked="0"/>
    </xf>
    <xf numFmtId="49" fontId="52" fillId="22" borderId="3">
      <alignment horizontal="left" vertical="center"/>
    </xf>
    <xf numFmtId="49" fontId="53" fillId="22" borderId="3">
      <alignment horizontal="left" vertical="center"/>
      <protection locked="0"/>
    </xf>
    <xf numFmtId="49" fontId="53" fillId="22" borderId="3">
      <alignment horizontal="left" vertical="center"/>
    </xf>
    <xf numFmtId="4" fontId="52" fillId="22" borderId="3">
      <alignment horizontal="right" vertical="center"/>
      <protection locked="0"/>
    </xf>
    <xf numFmtId="4" fontId="52" fillId="22" borderId="3">
      <alignment horizontal="right" vertical="center"/>
    </xf>
    <xf numFmtId="4" fontId="54" fillId="22" borderId="3">
      <alignment horizontal="right" vertical="center"/>
      <protection locked="0"/>
    </xf>
    <xf numFmtId="49" fontId="55" fillId="0" borderId="3">
      <alignment horizontal="left" vertical="center"/>
      <protection locked="0"/>
    </xf>
    <xf numFmtId="49" fontId="55" fillId="0" borderId="3">
      <alignment horizontal="left" vertical="center"/>
    </xf>
    <xf numFmtId="49" fontId="56" fillId="0" borderId="3">
      <alignment horizontal="left" vertical="center"/>
      <protection locked="0"/>
    </xf>
    <xf numFmtId="49" fontId="56" fillId="0" borderId="3">
      <alignment horizontal="left" vertical="center"/>
    </xf>
    <xf numFmtId="4" fontId="55" fillId="0" borderId="3">
      <alignment horizontal="right" vertical="center"/>
      <protection locked="0"/>
    </xf>
    <xf numFmtId="4" fontId="55" fillId="0" borderId="3">
      <alignment horizontal="right" vertical="center"/>
    </xf>
    <xf numFmtId="4" fontId="56" fillId="0" borderId="3">
      <alignment horizontal="right" vertical="center"/>
      <protection locked="0"/>
    </xf>
    <xf numFmtId="49" fontId="57" fillId="0" borderId="3">
      <alignment horizontal="left" vertical="center"/>
      <protection locked="0"/>
    </xf>
    <xf numFmtId="49" fontId="57" fillId="0" borderId="3">
      <alignment horizontal="left" vertical="center"/>
    </xf>
    <xf numFmtId="49" fontId="58" fillId="0" borderId="3">
      <alignment horizontal="left" vertical="center"/>
      <protection locked="0"/>
    </xf>
    <xf numFmtId="49" fontId="58" fillId="0" borderId="3">
      <alignment horizontal="left" vertical="center"/>
    </xf>
    <xf numFmtId="4" fontId="57" fillId="0" borderId="3">
      <alignment horizontal="right" vertical="center"/>
      <protection locked="0"/>
    </xf>
    <xf numFmtId="4" fontId="57" fillId="0" borderId="3">
      <alignment horizontal="right" vertical="center"/>
    </xf>
    <xf numFmtId="49" fontId="55" fillId="0" borderId="3">
      <alignment horizontal="left" vertical="center"/>
      <protection locked="0"/>
    </xf>
    <xf numFmtId="49" fontId="56" fillId="0" borderId="3">
      <alignment horizontal="left" vertical="center"/>
      <protection locked="0"/>
    </xf>
    <xf numFmtId="4" fontId="55" fillId="0" borderId="3">
      <alignment horizontal="right" vertical="center"/>
      <protection locked="0"/>
    </xf>
    <xf numFmtId="0" fontId="59" fillId="0" borderId="8" applyNumberFormat="0" applyFill="0" applyAlignment="0" applyProtection="0"/>
    <xf numFmtId="0" fontId="60" fillId="23" borderId="0" applyNumberFormat="0" applyBorder="0" applyAlignment="0" applyProtection="0"/>
    <xf numFmtId="0" fontId="41" fillId="0" borderId="0"/>
    <xf numFmtId="0" fontId="41" fillId="0" borderId="0"/>
    <xf numFmtId="0" fontId="61" fillId="24" borderId="9" applyNumberFormat="0" applyFont="0" applyAlignment="0" applyProtection="0"/>
    <xf numFmtId="4" fontId="62" fillId="25" borderId="3">
      <alignment horizontal="right" vertical="center"/>
      <protection locked="0"/>
    </xf>
    <xf numFmtId="4" fontId="62" fillId="26" borderId="3">
      <alignment horizontal="right" vertical="center"/>
      <protection locked="0"/>
    </xf>
    <xf numFmtId="4" fontId="62" fillId="27" borderId="3">
      <alignment horizontal="right" vertical="center"/>
      <protection locked="0"/>
    </xf>
    <xf numFmtId="0" fontId="63" fillId="20" borderId="10" applyNumberFormat="0" applyAlignment="0" applyProtection="0"/>
    <xf numFmtId="49" fontId="40" fillId="0" borderId="3">
      <alignment horizontal="left" vertical="center" wrapText="1"/>
      <protection locked="0"/>
    </xf>
    <xf numFmtId="49" fontId="40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64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36" fillId="16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5" fillId="18" borderId="0" applyNumberFormat="0" applyBorder="0" applyAlignment="0" applyProtection="0"/>
    <xf numFmtId="0" fontId="36" fillId="13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9" borderId="0" applyNumberFormat="0" applyBorder="0" applyAlignment="0" applyProtection="0"/>
    <xf numFmtId="0" fontId="35" fillId="19" borderId="0" applyNumberFormat="0" applyBorder="0" applyAlignment="0" applyProtection="0"/>
    <xf numFmtId="0" fontId="66" fillId="7" borderId="1" applyNumberFormat="0" applyAlignment="0" applyProtection="0"/>
    <xf numFmtId="0" fontId="46" fillId="7" borderId="1" applyNumberFormat="0" applyAlignment="0" applyProtection="0"/>
    <xf numFmtId="0" fontId="67" fillId="20" borderId="10" applyNumberFormat="0" applyAlignment="0" applyProtection="0"/>
    <xf numFmtId="0" fontId="63" fillId="20" borderId="10" applyNumberFormat="0" applyAlignment="0" applyProtection="0"/>
    <xf numFmtId="0" fontId="68" fillId="20" borderId="1" applyNumberFormat="0" applyAlignment="0" applyProtection="0"/>
    <xf numFmtId="0" fontId="38" fillId="20" borderId="1" applyNumberFormat="0" applyAlignment="0" applyProtection="0"/>
    <xf numFmtId="169" fontId="41" fillId="0" borderId="0" applyFont="0" applyFill="0" applyBorder="0" applyAlignment="0" applyProtection="0"/>
    <xf numFmtId="0" fontId="69" fillId="0" borderId="4" applyNumberFormat="0" applyFill="0" applyAlignment="0" applyProtection="0"/>
    <xf numFmtId="0" fontId="16" fillId="0" borderId="4" applyNumberFormat="0" applyFill="0" applyAlignment="0" applyProtection="0"/>
    <xf numFmtId="0" fontId="70" fillId="0" borderId="5" applyNumberFormat="0" applyFill="0" applyAlignment="0" applyProtection="0"/>
    <xf numFmtId="0" fontId="17" fillId="0" borderId="5" applyNumberFormat="0" applyFill="0" applyAlignment="0" applyProtection="0"/>
    <xf numFmtId="0" fontId="71" fillId="0" borderId="6" applyNumberFormat="0" applyFill="0" applyAlignment="0" applyProtection="0"/>
    <xf numFmtId="0" fontId="18" fillId="0" borderId="6" applyNumberFormat="0" applyFill="0" applyAlignment="0" applyProtection="0"/>
    <xf numFmtId="0" fontId="7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64" fillId="0" borderId="11" applyNumberFormat="0" applyFill="0" applyAlignment="0" applyProtection="0"/>
    <xf numFmtId="0" fontId="73" fillId="21" borderId="2" applyNumberFormat="0" applyAlignment="0" applyProtection="0"/>
    <xf numFmtId="0" fontId="39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4" fillId="23" borderId="0" applyNumberFormat="0" applyBorder="0" applyAlignment="0" applyProtection="0"/>
    <xf numFmtId="0" fontId="60" fillId="2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1" fillId="0" borderId="0"/>
    <xf numFmtId="0" fontId="7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3" fillId="0" borderId="0"/>
    <xf numFmtId="0" fontId="3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1" fillId="0" borderId="0"/>
    <xf numFmtId="0" fontId="61" fillId="0" borderId="0"/>
    <xf numFmtId="0" fontId="41" fillId="0" borderId="0"/>
    <xf numFmtId="0" fontId="41" fillId="0" borderId="0" applyNumberFormat="0" applyFont="0" applyFill="0" applyBorder="0" applyAlignment="0" applyProtection="0">
      <alignment vertical="top"/>
    </xf>
    <xf numFmtId="0" fontId="41" fillId="0" borderId="0" applyNumberFormat="0" applyFont="0" applyFill="0" applyBorder="0" applyAlignment="0" applyProtection="0">
      <alignment vertical="top"/>
    </xf>
    <xf numFmtId="0" fontId="61" fillId="0" borderId="0"/>
    <xf numFmtId="0" fontId="4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1" fillId="0" borderId="0"/>
    <xf numFmtId="0" fontId="61" fillId="0" borderId="0"/>
    <xf numFmtId="0" fontId="77" fillId="3" borderId="0" applyNumberFormat="0" applyBorder="0" applyAlignment="0" applyProtection="0"/>
    <xf numFmtId="0" fontId="37" fillId="3" borderId="0" applyNumberFormat="0" applyBorder="0" applyAlignment="0" applyProtection="0"/>
    <xf numFmtId="0" fontId="7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9" fillId="24" borderId="9" applyNumberFormat="0" applyFont="0" applyAlignment="0" applyProtection="0"/>
    <xf numFmtId="0" fontId="41" fillId="24" borderId="9" applyNumberFormat="0" applyFont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80" fillId="0" borderId="8" applyNumberFormat="0" applyFill="0" applyAlignment="0" applyProtection="0"/>
    <xf numFmtId="0" fontId="59" fillId="0" borderId="8" applyNumberFormat="0" applyFill="0" applyAlignment="0" applyProtection="0"/>
    <xf numFmtId="0" fontId="3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0" fontId="83" fillId="0" borderId="0" applyFont="0" applyFill="0" applyBorder="0" applyAlignment="0" applyProtection="0"/>
    <xf numFmtId="171" fontId="83" fillId="0" borderId="0" applyFont="0" applyFill="0" applyBorder="0" applyAlignment="0" applyProtection="0"/>
    <xf numFmtId="43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0" fontId="84" fillId="4" borderId="0" applyNumberFormat="0" applyBorder="0" applyAlignment="0" applyProtection="0"/>
    <xf numFmtId="0" fontId="44" fillId="4" borderId="0" applyNumberFormat="0" applyBorder="0" applyAlignment="0" applyProtection="0"/>
    <xf numFmtId="173" fontId="85" fillId="22" borderId="12" applyFill="0" applyBorder="0">
      <alignment horizontal="center" vertical="center" wrapText="1"/>
      <protection locked="0"/>
    </xf>
    <xf numFmtId="168" fontId="86" fillId="0" borderId="0">
      <alignment wrapText="1"/>
    </xf>
    <xf numFmtId="168" fontId="43" fillId="0" borderId="0">
      <alignment wrapText="1"/>
    </xf>
  </cellStyleXfs>
  <cellXfs count="31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14" xfId="0" applyFill="1" applyBorder="1" applyAlignment="1">
      <alignment horizontal="left" vertical="top"/>
    </xf>
    <xf numFmtId="0" fontId="23" fillId="0" borderId="14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  <xf numFmtId="0" fontId="26" fillId="0" borderId="13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1" fontId="20" fillId="28" borderId="3" xfId="0" applyNumberFormat="1" applyFont="1" applyFill="1" applyBorder="1" applyAlignment="1">
      <alignment horizontal="left" vertical="top" indent="2" shrinkToFit="1"/>
    </xf>
    <xf numFmtId="1" fontId="21" fillId="0" borderId="3" xfId="0" applyNumberFormat="1" applyFont="1" applyFill="1" applyBorder="1" applyAlignment="1">
      <alignment horizontal="center" vertical="top" shrinkToFit="1"/>
    </xf>
    <xf numFmtId="0" fontId="22" fillId="0" borderId="3" xfId="0" applyFont="1" applyFill="1" applyBorder="1" applyAlignment="1">
      <alignment horizontal="center" wrapText="1"/>
    </xf>
    <xf numFmtId="1" fontId="30" fillId="0" borderId="3" xfId="0" applyNumberFormat="1" applyFont="1" applyFill="1" applyBorder="1" applyAlignment="1">
      <alignment horizontal="center" vertical="top" shrinkToFit="1"/>
    </xf>
    <xf numFmtId="0" fontId="0" fillId="29" borderId="0" xfId="0" applyFill="1" applyBorder="1" applyAlignment="1">
      <alignment horizontal="left" vertical="top"/>
    </xf>
    <xf numFmtId="20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93" fillId="0" borderId="0" xfId="284" applyFont="1" applyFill="1" applyAlignment="1">
      <alignment vertical="center"/>
    </xf>
    <xf numFmtId="0" fontId="92" fillId="0" borderId="0" xfId="284" applyFont="1" applyFill="1" applyBorder="1" applyAlignment="1">
      <alignment vertical="center" wrapText="1"/>
    </xf>
    <xf numFmtId="0" fontId="93" fillId="0" borderId="0" xfId="284" applyFont="1" applyFill="1" applyAlignment="1">
      <alignment vertical="center" wrapText="1"/>
    </xf>
    <xf numFmtId="0" fontId="93" fillId="0" borderId="0" xfId="284" applyFont="1" applyFill="1" applyBorder="1" applyAlignment="1">
      <alignment vertical="center"/>
    </xf>
    <xf numFmtId="0" fontId="93" fillId="0" borderId="0" xfId="284" applyFont="1" applyFill="1" applyBorder="1"/>
    <xf numFmtId="0" fontId="93" fillId="0" borderId="0" xfId="284" applyFont="1" applyFill="1" applyBorder="1" applyAlignment="1">
      <alignment horizontal="left" vertical="center" wrapText="1" shrinkToFit="1"/>
    </xf>
    <xf numFmtId="0" fontId="93" fillId="0" borderId="0" xfId="284" applyFont="1" applyFill="1" applyAlignment="1">
      <alignment horizontal="center" vertical="center"/>
    </xf>
    <xf numFmtId="0" fontId="94" fillId="0" borderId="0" xfId="284" applyFont="1" applyFill="1" applyAlignment="1">
      <alignment horizontal="center" vertical="center"/>
    </xf>
    <xf numFmtId="165" fontId="0" fillId="0" borderId="0" xfId="0" applyNumberForma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165" fontId="28" fillId="0" borderId="3" xfId="0" applyNumberFormat="1" applyFont="1" applyFill="1" applyBorder="1" applyAlignment="1">
      <alignment horizontal="center" wrapText="1"/>
    </xf>
    <xf numFmtId="1" fontId="20" fillId="28" borderId="3" xfId="0" applyNumberFormat="1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left" vertical="top" wrapText="1"/>
    </xf>
    <xf numFmtId="165" fontId="26" fillId="0" borderId="15" xfId="0" applyNumberFormat="1" applyFont="1" applyFill="1" applyBorder="1" applyAlignment="1">
      <alignment horizontal="center" vertical="top" shrinkToFit="1"/>
    </xf>
    <xf numFmtId="165" fontId="26" fillId="0" borderId="16" xfId="0" applyNumberFormat="1" applyFont="1" applyFill="1" applyBorder="1" applyAlignment="1">
      <alignment horizontal="center" vertical="top" shrinkToFit="1"/>
    </xf>
    <xf numFmtId="165" fontId="22" fillId="0" borderId="3" xfId="0" applyNumberFormat="1" applyFont="1" applyFill="1" applyBorder="1" applyAlignment="1">
      <alignment horizontal="center" vertical="top" shrinkToFit="1"/>
    </xf>
    <xf numFmtId="1" fontId="26" fillId="0" borderId="3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31" borderId="0" xfId="0" applyFill="1" applyBorder="1" applyAlignment="1">
      <alignment horizontal="center" vertical="center"/>
    </xf>
    <xf numFmtId="3" fontId="26" fillId="31" borderId="13" xfId="0" applyNumberFormat="1" applyFont="1" applyFill="1" applyBorder="1" applyAlignment="1">
      <alignment horizontal="right" wrapText="1"/>
    </xf>
    <xf numFmtId="3" fontId="26" fillId="31" borderId="13" xfId="0" applyNumberFormat="1" applyFont="1" applyFill="1" applyBorder="1" applyAlignment="1">
      <alignment horizontal="right" vertical="center" wrapText="1"/>
    </xf>
    <xf numFmtId="3" fontId="28" fillId="31" borderId="13" xfId="0" applyNumberFormat="1" applyFont="1" applyFill="1" applyBorder="1" applyAlignment="1">
      <alignment horizontal="right" vertical="center" wrapText="1"/>
    </xf>
    <xf numFmtId="3" fontId="28" fillId="31" borderId="13" xfId="0" applyNumberFormat="1" applyFont="1" applyFill="1" applyBorder="1" applyAlignment="1">
      <alignment horizontal="right" wrapText="1"/>
    </xf>
    <xf numFmtId="3" fontId="26" fillId="31" borderId="13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31" borderId="45" xfId="0" applyFont="1" applyFill="1" applyBorder="1" applyAlignment="1">
      <alignment horizontal="center" vertical="center" wrapText="1"/>
    </xf>
    <xf numFmtId="0" fontId="3" fillId="31" borderId="48" xfId="0" applyFont="1" applyFill="1" applyBorder="1" applyAlignment="1">
      <alignment horizontal="center" vertical="center" wrapText="1"/>
    </xf>
    <xf numFmtId="1" fontId="20" fillId="28" borderId="49" xfId="0" applyNumberFormat="1" applyFont="1" applyFill="1" applyBorder="1" applyAlignment="1">
      <alignment horizontal="center" vertical="top" shrinkToFit="1"/>
    </xf>
    <xf numFmtId="1" fontId="20" fillId="28" borderId="53" xfId="0" applyNumberFormat="1" applyFont="1" applyFill="1" applyBorder="1" applyAlignment="1">
      <alignment horizontal="left" vertical="top" shrinkToFit="1"/>
    </xf>
    <xf numFmtId="1" fontId="20" fillId="28" borderId="54" xfId="0" applyNumberFormat="1" applyFont="1" applyFill="1" applyBorder="1" applyAlignment="1">
      <alignment horizontal="left" vertical="top" shrinkToFit="1"/>
    </xf>
    <xf numFmtId="3" fontId="22" fillId="31" borderId="13" xfId="0" applyNumberFormat="1" applyFont="1" applyFill="1" applyBorder="1" applyAlignment="1">
      <alignment horizontal="right" wrapText="1"/>
    </xf>
    <xf numFmtId="3" fontId="22" fillId="31" borderId="13" xfId="0" applyNumberFormat="1" applyFont="1" applyFill="1" applyBorder="1" applyAlignment="1">
      <alignment horizontal="right" vertical="center" wrapText="1"/>
    </xf>
    <xf numFmtId="0" fontId="97" fillId="0" borderId="0" xfId="0" applyFont="1" applyFill="1" applyBorder="1" applyAlignment="1">
      <alignment horizontal="left" vertical="top"/>
    </xf>
    <xf numFmtId="3" fontId="22" fillId="31" borderId="22" xfId="0" applyNumberFormat="1" applyFont="1" applyFill="1" applyBorder="1" applyAlignment="1">
      <alignment horizontal="right" vertical="center" wrapText="1"/>
    </xf>
    <xf numFmtId="3" fontId="26" fillId="31" borderId="23" xfId="0" applyNumberFormat="1" applyFont="1" applyFill="1" applyBorder="1" applyAlignment="1">
      <alignment horizontal="right" wrapText="1"/>
    </xf>
    <xf numFmtId="3" fontId="28" fillId="31" borderId="22" xfId="0" applyNumberFormat="1" applyFont="1" applyFill="1" applyBorder="1" applyAlignment="1">
      <alignment horizontal="right" wrapText="1"/>
    </xf>
    <xf numFmtId="3" fontId="28" fillId="31" borderId="23" xfId="0" applyNumberFormat="1" applyFont="1" applyFill="1" applyBorder="1" applyAlignment="1">
      <alignment horizontal="right" vertical="top" wrapText="1"/>
    </xf>
    <xf numFmtId="3" fontId="26" fillId="31" borderId="22" xfId="0" applyNumberFormat="1" applyFont="1" applyFill="1" applyBorder="1" applyAlignment="1">
      <alignment horizontal="right" wrapText="1"/>
    </xf>
    <xf numFmtId="3" fontId="28" fillId="31" borderId="22" xfId="0" applyNumberFormat="1" applyFont="1" applyFill="1" applyBorder="1" applyAlignment="1">
      <alignment horizontal="right" vertical="top" wrapText="1"/>
    </xf>
    <xf numFmtId="0" fontId="1" fillId="0" borderId="59" xfId="0" applyFont="1" applyFill="1" applyBorder="1" applyAlignment="1">
      <alignment horizontal="left" vertical="top" wrapText="1"/>
    </xf>
    <xf numFmtId="0" fontId="26" fillId="0" borderId="60" xfId="0" applyFont="1" applyFill="1" applyBorder="1" applyAlignment="1">
      <alignment horizontal="center" wrapText="1"/>
    </xf>
    <xf numFmtId="0" fontId="0" fillId="0" borderId="59" xfId="0" applyFill="1" applyBorder="1" applyAlignment="1">
      <alignment horizontal="left" vertical="top" wrapText="1"/>
    </xf>
    <xf numFmtId="3" fontId="26" fillId="31" borderId="60" xfId="0" applyNumberFormat="1" applyFont="1" applyFill="1" applyBorder="1" applyAlignment="1">
      <alignment horizontal="right" vertical="center" wrapText="1"/>
    </xf>
    <xf numFmtId="0" fontId="2" fillId="0" borderId="59" xfId="0" applyFont="1" applyFill="1" applyBorder="1" applyAlignment="1">
      <alignment horizontal="left" vertical="top" wrapText="1"/>
    </xf>
    <xf numFmtId="3" fontId="26" fillId="31" borderId="60" xfId="0" applyNumberFormat="1" applyFont="1" applyFill="1" applyBorder="1" applyAlignment="1">
      <alignment horizontal="right" wrapText="1"/>
    </xf>
    <xf numFmtId="3" fontId="28" fillId="31" borderId="60" xfId="0" applyNumberFormat="1" applyFont="1" applyFill="1" applyBorder="1" applyAlignment="1">
      <alignment horizontal="right" vertical="center" wrapText="1"/>
    </xf>
    <xf numFmtId="0" fontId="8" fillId="0" borderId="59" xfId="0" applyFont="1" applyFill="1" applyBorder="1" applyAlignment="1">
      <alignment horizontal="left" vertical="top" wrapText="1"/>
    </xf>
    <xf numFmtId="3" fontId="28" fillId="31" borderId="60" xfId="0" applyNumberFormat="1" applyFont="1" applyFill="1" applyBorder="1" applyAlignment="1">
      <alignment horizontal="right" wrapText="1"/>
    </xf>
    <xf numFmtId="3" fontId="22" fillId="31" borderId="60" xfId="0" applyNumberFormat="1" applyFont="1" applyFill="1" applyBorder="1" applyAlignment="1">
      <alignment horizontal="right" wrapText="1"/>
    </xf>
    <xf numFmtId="3" fontId="22" fillId="31" borderId="60" xfId="0" applyNumberFormat="1" applyFont="1" applyFill="1" applyBorder="1" applyAlignment="1">
      <alignment horizontal="right" vertical="center" wrapText="1"/>
    </xf>
    <xf numFmtId="0" fontId="8" fillId="0" borderId="61" xfId="0" applyFont="1" applyFill="1" applyBorder="1" applyAlignment="1">
      <alignment horizontal="left" vertical="top" wrapText="1"/>
    </xf>
    <xf numFmtId="3" fontId="22" fillId="31" borderId="62" xfId="0" applyNumberFormat="1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left" vertical="top" wrapText="1"/>
    </xf>
    <xf numFmtId="3" fontId="26" fillId="31" borderId="64" xfId="0" applyNumberFormat="1" applyFont="1" applyFill="1" applyBorder="1" applyAlignment="1">
      <alignment horizontal="right" wrapText="1"/>
    </xf>
    <xf numFmtId="0" fontId="11" fillId="0" borderId="61" xfId="0" applyFont="1" applyFill="1" applyBorder="1" applyAlignment="1">
      <alignment horizontal="left" vertical="top" wrapText="1"/>
    </xf>
    <xf numFmtId="3" fontId="28" fillId="31" borderId="62" xfId="0" applyNumberFormat="1" applyFont="1" applyFill="1" applyBorder="1" applyAlignment="1">
      <alignment horizontal="right" wrapText="1"/>
    </xf>
    <xf numFmtId="0" fontId="5" fillId="0" borderId="63" xfId="0" applyFont="1" applyFill="1" applyBorder="1" applyAlignment="1">
      <alignment horizontal="left" vertical="top" wrapText="1"/>
    </xf>
    <xf numFmtId="3" fontId="28" fillId="31" borderId="64" xfId="0" applyNumberFormat="1" applyFont="1" applyFill="1" applyBorder="1" applyAlignment="1">
      <alignment horizontal="right" vertical="top" wrapText="1"/>
    </xf>
    <xf numFmtId="0" fontId="5" fillId="0" borderId="59" xfId="0" applyFont="1" applyFill="1" applyBorder="1" applyAlignment="1">
      <alignment horizontal="left" vertical="top" wrapText="1"/>
    </xf>
    <xf numFmtId="3" fontId="26" fillId="31" borderId="60" xfId="0" applyNumberFormat="1" applyFont="1" applyFill="1" applyBorder="1" applyAlignment="1">
      <alignment horizontal="right" vertical="top" wrapText="1"/>
    </xf>
    <xf numFmtId="0" fontId="11" fillId="0" borderId="59" xfId="0" applyFont="1" applyFill="1" applyBorder="1" applyAlignment="1">
      <alignment horizontal="left" vertical="top" wrapText="1"/>
    </xf>
    <xf numFmtId="0" fontId="2" fillId="0" borderId="61" xfId="0" applyFont="1" applyFill="1" applyBorder="1" applyAlignment="1">
      <alignment horizontal="left" vertical="top" wrapText="1"/>
    </xf>
    <xf numFmtId="3" fontId="26" fillId="31" borderId="62" xfId="0" applyNumberFormat="1" applyFont="1" applyFill="1" applyBorder="1" applyAlignment="1">
      <alignment horizontal="right" wrapText="1"/>
    </xf>
    <xf numFmtId="3" fontId="28" fillId="31" borderId="62" xfId="0" applyNumberFormat="1" applyFont="1" applyFill="1" applyBorder="1" applyAlignment="1">
      <alignment horizontal="right" vertical="top" wrapText="1"/>
    </xf>
    <xf numFmtId="0" fontId="0" fillId="0" borderId="65" xfId="0" applyFill="1" applyBorder="1" applyAlignment="1">
      <alignment horizontal="left" vertical="top" wrapText="1"/>
    </xf>
    <xf numFmtId="3" fontId="26" fillId="31" borderId="45" xfId="0" applyNumberFormat="1" applyFont="1" applyFill="1" applyBorder="1" applyAlignment="1">
      <alignment horizontal="right" vertical="center" wrapText="1"/>
    </xf>
    <xf numFmtId="3" fontId="26" fillId="31" borderId="48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" fontId="26" fillId="31" borderId="15" xfId="0" applyNumberFormat="1" applyFont="1" applyFill="1" applyBorder="1" applyAlignment="1">
      <alignment horizontal="right" vertical="center" wrapText="1"/>
    </xf>
    <xf numFmtId="3" fontId="26" fillId="31" borderId="21" xfId="0" applyNumberFormat="1" applyFont="1" applyFill="1" applyBorder="1" applyAlignment="1">
      <alignment horizontal="right" vertical="center" wrapText="1"/>
    </xf>
    <xf numFmtId="3" fontId="26" fillId="31" borderId="16" xfId="0" applyNumberFormat="1" applyFont="1" applyFill="1" applyBorder="1" applyAlignment="1">
      <alignment horizontal="right" vertical="center" wrapText="1"/>
    </xf>
    <xf numFmtId="3" fontId="28" fillId="31" borderId="15" xfId="0" applyNumberFormat="1" applyFont="1" applyFill="1" applyBorder="1" applyAlignment="1">
      <alignment horizontal="right" vertical="center" wrapText="1"/>
    </xf>
    <xf numFmtId="3" fontId="28" fillId="31" borderId="16" xfId="0" applyNumberFormat="1" applyFont="1" applyFill="1" applyBorder="1" applyAlignment="1">
      <alignment horizontal="right" vertical="center" wrapText="1"/>
    </xf>
    <xf numFmtId="1" fontId="20" fillId="0" borderId="15" xfId="0" applyNumberFormat="1" applyFont="1" applyFill="1" applyBorder="1" applyAlignment="1">
      <alignment horizontal="center" vertical="center" shrinkToFit="1"/>
    </xf>
    <xf numFmtId="1" fontId="20" fillId="0" borderId="16" xfId="0" applyNumberFormat="1" applyFont="1" applyFill="1" applyBorder="1" applyAlignment="1">
      <alignment horizontal="center" vertical="center" shrinkToFit="1"/>
    </xf>
    <xf numFmtId="1" fontId="20" fillId="0" borderId="24" xfId="0" applyNumberFormat="1" applyFont="1" applyFill="1" applyBorder="1" applyAlignment="1">
      <alignment horizontal="center" vertical="center" shrinkToFit="1"/>
    </xf>
    <xf numFmtId="1" fontId="20" fillId="0" borderId="25" xfId="0" applyNumberFormat="1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left" vertical="top" wrapText="1" indent="15"/>
    </xf>
    <xf numFmtId="0" fontId="1" fillId="0" borderId="52" xfId="0" applyFont="1" applyFill="1" applyBorder="1" applyAlignment="1">
      <alignment horizontal="left" vertical="top" wrapText="1" indent="15"/>
    </xf>
    <xf numFmtId="0" fontId="1" fillId="0" borderId="56" xfId="0" applyFont="1" applyFill="1" applyBorder="1" applyAlignment="1">
      <alignment horizontal="left" vertical="top" wrapText="1" indent="15"/>
    </xf>
    <xf numFmtId="1" fontId="20" fillId="0" borderId="26" xfId="0" applyNumberFormat="1" applyFont="1" applyFill="1" applyBorder="1" applyAlignment="1">
      <alignment horizontal="center" vertical="center" shrinkToFit="1"/>
    </xf>
    <xf numFmtId="1" fontId="20" fillId="0" borderId="20" xfId="0" applyNumberFormat="1" applyFont="1" applyFill="1" applyBorder="1" applyAlignment="1">
      <alignment horizontal="center" vertical="center" shrinkToFit="1"/>
    </xf>
    <xf numFmtId="3" fontId="26" fillId="31" borderId="26" xfId="0" applyNumberFormat="1" applyFont="1" applyFill="1" applyBorder="1" applyAlignment="1">
      <alignment horizontal="right" wrapText="1"/>
    </xf>
    <xf numFmtId="3" fontId="26" fillId="31" borderId="19" xfId="0" applyNumberFormat="1" applyFont="1" applyFill="1" applyBorder="1" applyAlignment="1">
      <alignment horizontal="right" wrapText="1"/>
    </xf>
    <xf numFmtId="3" fontId="26" fillId="31" borderId="20" xfId="0" applyNumberFormat="1" applyFont="1" applyFill="1" applyBorder="1" applyAlignment="1">
      <alignment horizontal="right" wrapText="1"/>
    </xf>
    <xf numFmtId="3" fontId="28" fillId="31" borderId="26" xfId="0" applyNumberFormat="1" applyFont="1" applyFill="1" applyBorder="1" applyAlignment="1">
      <alignment horizontal="right" wrapText="1"/>
    </xf>
    <xf numFmtId="3" fontId="28" fillId="31" borderId="20" xfId="0" applyNumberFormat="1" applyFont="1" applyFill="1" applyBorder="1" applyAlignment="1">
      <alignment horizontal="right" wrapText="1"/>
    </xf>
    <xf numFmtId="3" fontId="26" fillId="31" borderId="15" xfId="0" applyNumberFormat="1" applyFont="1" applyFill="1" applyBorder="1" applyAlignment="1">
      <alignment horizontal="right" vertical="top" wrapText="1"/>
    </xf>
    <xf numFmtId="3" fontId="26" fillId="31" borderId="16" xfId="0" applyNumberFormat="1" applyFont="1" applyFill="1" applyBorder="1" applyAlignment="1">
      <alignment horizontal="right" vertical="top" wrapText="1"/>
    </xf>
    <xf numFmtId="3" fontId="26" fillId="31" borderId="21" xfId="0" applyNumberFormat="1" applyFont="1" applyFill="1" applyBorder="1" applyAlignment="1">
      <alignment horizontal="right" vertical="top" wrapText="1"/>
    </xf>
    <xf numFmtId="3" fontId="28" fillId="31" borderId="15" xfId="0" applyNumberFormat="1" applyFont="1" applyFill="1" applyBorder="1" applyAlignment="1">
      <alignment horizontal="right" vertical="top" wrapText="1"/>
    </xf>
    <xf numFmtId="3" fontId="28" fillId="31" borderId="16" xfId="0" applyNumberFormat="1" applyFont="1" applyFill="1" applyBorder="1" applyAlignment="1">
      <alignment horizontal="right" vertical="top" wrapText="1"/>
    </xf>
    <xf numFmtId="0" fontId="23" fillId="0" borderId="14" xfId="0" applyFont="1" applyFill="1" applyBorder="1" applyAlignment="1">
      <alignment horizontal="center" vertical="top"/>
    </xf>
    <xf numFmtId="3" fontId="28" fillId="31" borderId="15" xfId="0" applyNumberFormat="1" applyFont="1" applyFill="1" applyBorder="1" applyAlignment="1">
      <alignment horizontal="right" wrapText="1"/>
    </xf>
    <xf numFmtId="3" fontId="28" fillId="31" borderId="16" xfId="0" applyNumberFormat="1" applyFont="1" applyFill="1" applyBorder="1" applyAlignment="1">
      <alignment horizontal="right" wrapText="1"/>
    </xf>
    <xf numFmtId="3" fontId="26" fillId="31" borderId="15" xfId="0" applyNumberFormat="1" applyFont="1" applyFill="1" applyBorder="1" applyAlignment="1">
      <alignment horizontal="right" wrapText="1"/>
    </xf>
    <xf numFmtId="3" fontId="26" fillId="31" borderId="16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top"/>
    </xf>
    <xf numFmtId="1" fontId="20" fillId="0" borderId="46" xfId="0" applyNumberFormat="1" applyFont="1" applyFill="1" applyBorder="1" applyAlignment="1">
      <alignment horizontal="center" vertical="center" shrinkToFit="1"/>
    </xf>
    <xf numFmtId="1" fontId="20" fillId="0" borderId="47" xfId="0" applyNumberFormat="1" applyFont="1" applyFill="1" applyBorder="1" applyAlignment="1">
      <alignment horizontal="center" vertical="center" shrinkToFit="1"/>
    </xf>
    <xf numFmtId="3" fontId="26" fillId="31" borderId="46" xfId="0" applyNumberFormat="1" applyFont="1" applyFill="1" applyBorder="1" applyAlignment="1">
      <alignment horizontal="right" vertical="center" wrapText="1"/>
    </xf>
    <xf numFmtId="3" fontId="26" fillId="31" borderId="66" xfId="0" applyNumberFormat="1" applyFont="1" applyFill="1" applyBorder="1" applyAlignment="1">
      <alignment horizontal="right" vertical="center" wrapText="1"/>
    </xf>
    <xf numFmtId="3" fontId="26" fillId="31" borderId="47" xfId="0" applyNumberFormat="1" applyFont="1" applyFill="1" applyBorder="1" applyAlignment="1">
      <alignment horizontal="right" vertical="center" wrapText="1"/>
    </xf>
    <xf numFmtId="3" fontId="26" fillId="31" borderId="21" xfId="0" applyNumberFormat="1" applyFont="1" applyFill="1" applyBorder="1" applyAlignment="1">
      <alignment horizontal="right" wrapText="1"/>
    </xf>
    <xf numFmtId="3" fontId="28" fillId="31" borderId="21" xfId="0" applyNumberFormat="1" applyFont="1" applyFill="1" applyBorder="1" applyAlignment="1">
      <alignment horizontal="right" vertical="center" wrapText="1"/>
    </xf>
    <xf numFmtId="3" fontId="28" fillId="31" borderId="24" xfId="0" applyNumberFormat="1" applyFont="1" applyFill="1" applyBorder="1" applyAlignment="1">
      <alignment horizontal="right" vertical="top" wrapText="1"/>
    </xf>
    <xf numFmtId="3" fontId="28" fillId="31" borderId="27" xfId="0" applyNumberFormat="1" applyFont="1" applyFill="1" applyBorder="1" applyAlignment="1">
      <alignment horizontal="right" vertical="top" wrapText="1"/>
    </xf>
    <xf numFmtId="3" fontId="28" fillId="31" borderId="25" xfId="0" applyNumberFormat="1" applyFont="1" applyFill="1" applyBorder="1" applyAlignment="1">
      <alignment horizontal="right" vertical="top" wrapText="1"/>
    </xf>
    <xf numFmtId="3" fontId="28" fillId="31" borderId="46" xfId="0" applyNumberFormat="1" applyFont="1" applyFill="1" applyBorder="1" applyAlignment="1">
      <alignment horizontal="right" vertical="center" wrapText="1"/>
    </xf>
    <xf numFmtId="3" fontId="28" fillId="31" borderId="47" xfId="0" applyNumberFormat="1" applyFont="1" applyFill="1" applyBorder="1" applyAlignment="1">
      <alignment horizontal="right" vertical="center" wrapText="1"/>
    </xf>
    <xf numFmtId="0" fontId="98" fillId="0" borderId="15" xfId="0" applyFont="1" applyFill="1" applyBorder="1" applyAlignment="1">
      <alignment horizontal="center" vertical="center" wrapText="1"/>
    </xf>
    <xf numFmtId="0" fontId="98" fillId="0" borderId="16" xfId="0" applyFont="1" applyFill="1" applyBorder="1" applyAlignment="1">
      <alignment horizontal="center" vertical="center" wrapText="1"/>
    </xf>
    <xf numFmtId="1" fontId="21" fillId="0" borderId="15" xfId="0" applyNumberFormat="1" applyFont="1" applyFill="1" applyBorder="1" applyAlignment="1">
      <alignment horizontal="center" vertical="center" shrinkToFit="1"/>
    </xf>
    <xf numFmtId="1" fontId="21" fillId="0" borderId="16" xfId="0" applyNumberFormat="1" applyFont="1" applyFill="1" applyBorder="1" applyAlignment="1">
      <alignment horizontal="center" vertical="center" shrinkToFit="1"/>
    </xf>
    <xf numFmtId="3" fontId="26" fillId="31" borderId="24" xfId="0" applyNumberFormat="1" applyFont="1" applyFill="1" applyBorder="1" applyAlignment="1">
      <alignment horizontal="right" wrapText="1"/>
    </xf>
    <xf numFmtId="3" fontId="26" fillId="31" borderId="27" xfId="0" applyNumberFormat="1" applyFont="1" applyFill="1" applyBorder="1" applyAlignment="1">
      <alignment horizontal="right" wrapText="1"/>
    </xf>
    <xf numFmtId="3" fontId="26" fillId="31" borderId="25" xfId="0" applyNumberFormat="1" applyFont="1" applyFill="1" applyBorder="1" applyAlignment="1">
      <alignment horizontal="right" wrapText="1"/>
    </xf>
    <xf numFmtId="3" fontId="28" fillId="31" borderId="24" xfId="0" applyNumberFormat="1" applyFont="1" applyFill="1" applyBorder="1" applyAlignment="1">
      <alignment horizontal="right" wrapText="1"/>
    </xf>
    <xf numFmtId="3" fontId="28" fillId="31" borderId="25" xfId="0" applyNumberFormat="1" applyFont="1" applyFill="1" applyBorder="1" applyAlignment="1">
      <alignment horizontal="right" wrapText="1"/>
    </xf>
    <xf numFmtId="1" fontId="28" fillId="0" borderId="24" xfId="0" applyNumberFormat="1" applyFont="1" applyFill="1" applyBorder="1" applyAlignment="1">
      <alignment horizontal="center" vertical="center" shrinkToFit="1"/>
    </xf>
    <xf numFmtId="1" fontId="28" fillId="0" borderId="25" xfId="0" applyNumberFormat="1" applyFont="1" applyFill="1" applyBorder="1" applyAlignment="1">
      <alignment horizontal="center" vertical="center" shrinkToFit="1"/>
    </xf>
    <xf numFmtId="3" fontId="28" fillId="31" borderId="27" xfId="0" applyNumberFormat="1" applyFont="1" applyFill="1" applyBorder="1" applyAlignment="1">
      <alignment horizontal="right" wrapText="1"/>
    </xf>
    <xf numFmtId="0" fontId="1" fillId="0" borderId="55" xfId="0" applyFont="1" applyFill="1" applyBorder="1" applyAlignment="1">
      <alignment horizontal="left" vertical="top" wrapText="1" indent="3"/>
    </xf>
    <xf numFmtId="0" fontId="1" fillId="0" borderId="52" xfId="0" applyFont="1" applyFill="1" applyBorder="1" applyAlignment="1">
      <alignment horizontal="left" vertical="top" wrapText="1" indent="3"/>
    </xf>
    <xf numFmtId="0" fontId="1" fillId="0" borderId="56" xfId="0" applyFont="1" applyFill="1" applyBorder="1" applyAlignment="1">
      <alignment horizontal="left" vertical="top" wrapText="1" indent="3"/>
    </xf>
    <xf numFmtId="1" fontId="21" fillId="0" borderId="26" xfId="0" applyNumberFormat="1" applyFont="1" applyFill="1" applyBorder="1" applyAlignment="1">
      <alignment horizontal="center" vertical="center" shrinkToFit="1"/>
    </xf>
    <xf numFmtId="1" fontId="21" fillId="0" borderId="20" xfId="0" applyNumberFormat="1" applyFont="1" applyFill="1" applyBorder="1" applyAlignment="1">
      <alignment horizontal="center" vertical="center" shrinkToFit="1"/>
    </xf>
    <xf numFmtId="3" fontId="28" fillId="31" borderId="26" xfId="0" applyNumberFormat="1" applyFont="1" applyFill="1" applyBorder="1" applyAlignment="1">
      <alignment horizontal="right" vertical="top" wrapText="1"/>
    </xf>
    <xf numFmtId="3" fontId="28" fillId="31" borderId="19" xfId="0" applyNumberFormat="1" applyFont="1" applyFill="1" applyBorder="1" applyAlignment="1">
      <alignment horizontal="right" vertical="top" wrapText="1"/>
    </xf>
    <xf numFmtId="3" fontId="28" fillId="31" borderId="20" xfId="0" applyNumberFormat="1" applyFont="1" applyFill="1" applyBorder="1" applyAlignment="1">
      <alignment horizontal="right" vertical="top" wrapText="1"/>
    </xf>
    <xf numFmtId="3" fontId="22" fillId="31" borderId="15" xfId="0" applyNumberFormat="1" applyFont="1" applyFill="1" applyBorder="1" applyAlignment="1">
      <alignment horizontal="right" vertical="center" wrapText="1"/>
    </xf>
    <xf numFmtId="3" fontId="22" fillId="31" borderId="21" xfId="0" applyNumberFormat="1" applyFont="1" applyFill="1" applyBorder="1" applyAlignment="1">
      <alignment horizontal="right" vertical="center" wrapText="1"/>
    </xf>
    <xf numFmtId="3" fontId="22" fillId="31" borderId="16" xfId="0" applyNumberFormat="1" applyFont="1" applyFill="1" applyBorder="1" applyAlignment="1">
      <alignment horizontal="right" vertical="center" wrapText="1"/>
    </xf>
    <xf numFmtId="3" fontId="22" fillId="31" borderId="15" xfId="0" applyNumberFormat="1" applyFont="1" applyFill="1" applyBorder="1" applyAlignment="1">
      <alignment horizontal="right" wrapText="1"/>
    </xf>
    <xf numFmtId="3" fontId="22" fillId="31" borderId="16" xfId="0" applyNumberFormat="1" applyFont="1" applyFill="1" applyBorder="1" applyAlignment="1">
      <alignment horizontal="right" wrapText="1"/>
    </xf>
    <xf numFmtId="3" fontId="22" fillId="31" borderId="24" xfId="0" applyNumberFormat="1" applyFont="1" applyFill="1" applyBorder="1" applyAlignment="1">
      <alignment horizontal="right" vertical="center" wrapText="1"/>
    </xf>
    <xf numFmtId="3" fontId="22" fillId="31" borderId="27" xfId="0" applyNumberFormat="1" applyFont="1" applyFill="1" applyBorder="1" applyAlignment="1">
      <alignment horizontal="right" vertical="center" wrapText="1"/>
    </xf>
    <xf numFmtId="3" fontId="22" fillId="31" borderId="25" xfId="0" applyNumberFormat="1" applyFont="1" applyFill="1" applyBorder="1" applyAlignment="1">
      <alignment horizontal="right" vertical="center" wrapText="1"/>
    </xf>
    <xf numFmtId="3" fontId="28" fillId="31" borderId="24" xfId="0" applyNumberFormat="1" applyFont="1" applyFill="1" applyBorder="1" applyAlignment="1">
      <alignment horizontal="right" vertical="center" wrapText="1"/>
    </xf>
    <xf numFmtId="3" fontId="28" fillId="31" borderId="25" xfId="0" applyNumberFormat="1" applyFont="1" applyFill="1" applyBorder="1" applyAlignment="1">
      <alignment horizontal="right" vertical="center" wrapText="1"/>
    </xf>
    <xf numFmtId="3" fontId="28" fillId="31" borderId="21" xfId="0" applyNumberFormat="1" applyFont="1" applyFill="1" applyBorder="1" applyAlignment="1">
      <alignment horizontal="right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shrinkToFit="1"/>
    </xf>
    <xf numFmtId="164" fontId="20" fillId="0" borderId="16" xfId="0" applyNumberFormat="1" applyFont="1" applyFill="1" applyBorder="1" applyAlignment="1">
      <alignment horizontal="center" vertical="center" shrinkToFit="1"/>
    </xf>
    <xf numFmtId="164" fontId="21" fillId="0" borderId="15" xfId="0" applyNumberFormat="1" applyFont="1" applyFill="1" applyBorder="1" applyAlignment="1">
      <alignment horizontal="center" vertical="center" shrinkToFit="1"/>
    </xf>
    <xf numFmtId="164" fontId="21" fillId="0" borderId="16" xfId="0" applyNumberFormat="1" applyFont="1" applyFill="1" applyBorder="1" applyAlignment="1">
      <alignment horizontal="center" vertical="center" shrinkToFit="1"/>
    </xf>
    <xf numFmtId="3" fontId="0" fillId="31" borderId="16" xfId="0" applyNumberFormat="1" applyFill="1" applyBorder="1" applyAlignment="1">
      <alignment horizontal="right" vertical="center" wrapText="1"/>
    </xf>
    <xf numFmtId="3" fontId="0" fillId="31" borderId="16" xfId="0" applyNumberFormat="1" applyFill="1" applyBorder="1" applyAlignment="1">
      <alignment horizontal="right" wrapText="1"/>
    </xf>
    <xf numFmtId="0" fontId="12" fillId="0" borderId="57" xfId="0" applyFont="1" applyFill="1" applyBorder="1" applyAlignment="1">
      <alignment horizontal="left" vertical="top" wrapText="1" indent="15"/>
    </xf>
    <xf numFmtId="0" fontId="12" fillId="0" borderId="19" xfId="0" applyFont="1" applyFill="1" applyBorder="1" applyAlignment="1">
      <alignment horizontal="left" vertical="top" wrapText="1" indent="15"/>
    </xf>
    <xf numFmtId="0" fontId="12" fillId="0" borderId="58" xfId="0" applyFont="1" applyFill="1" applyBorder="1" applyAlignment="1">
      <alignment horizontal="left" vertical="top" wrapText="1" indent="15"/>
    </xf>
    <xf numFmtId="0" fontId="26" fillId="0" borderId="15" xfId="0" applyFont="1" applyFill="1" applyBorder="1" applyAlignment="1">
      <alignment horizontal="center" wrapText="1"/>
    </xf>
    <xf numFmtId="0" fontId="26" fillId="0" borderId="21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1" fontId="20" fillId="28" borderId="50" xfId="0" applyNumberFormat="1" applyFont="1" applyFill="1" applyBorder="1" applyAlignment="1">
      <alignment horizontal="left" vertical="top" shrinkToFit="1"/>
    </xf>
    <xf numFmtId="1" fontId="20" fillId="28" borderId="51" xfId="0" applyNumberFormat="1" applyFont="1" applyFill="1" applyBorder="1" applyAlignment="1">
      <alignment horizontal="left" vertical="top" shrinkToFit="1"/>
    </xf>
    <xf numFmtId="1" fontId="20" fillId="28" borderId="50" xfId="0" applyNumberFormat="1" applyFont="1" applyFill="1" applyBorder="1" applyAlignment="1">
      <alignment horizontal="center" vertical="center" shrinkToFit="1"/>
    </xf>
    <xf numFmtId="1" fontId="20" fillId="28" borderId="5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31" borderId="46" xfId="0" applyFont="1" applyFill="1" applyBorder="1" applyAlignment="1">
      <alignment horizontal="center" vertical="center" wrapText="1"/>
    </xf>
    <xf numFmtId="0" fontId="3" fillId="31" borderId="47" xfId="0" applyFont="1" applyFill="1" applyBorder="1" applyAlignment="1">
      <alignment horizontal="center" vertical="center" wrapText="1"/>
    </xf>
    <xf numFmtId="1" fontId="20" fillId="28" borderId="52" xfId="0" applyNumberFormat="1" applyFont="1" applyFill="1" applyBorder="1" applyAlignment="1">
      <alignment horizontal="left" vertical="top" shrinkToFit="1"/>
    </xf>
    <xf numFmtId="0" fontId="2" fillId="0" borderId="21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wrapText="1"/>
    </xf>
    <xf numFmtId="0" fontId="0" fillId="31" borderId="32" xfId="0" applyFill="1" applyBorder="1" applyAlignment="1">
      <alignment horizontal="center" vertical="center" wrapText="1"/>
    </xf>
    <xf numFmtId="0" fontId="0" fillId="31" borderId="40" xfId="0" applyFill="1" applyBorder="1" applyAlignment="1">
      <alignment horizontal="center" vertical="center" wrapText="1"/>
    </xf>
    <xf numFmtId="0" fontId="3" fillId="31" borderId="33" xfId="0" applyFont="1" applyFill="1" applyBorder="1" applyAlignment="1">
      <alignment horizontal="center" vertical="center" textRotation="90" wrapText="1"/>
    </xf>
    <xf numFmtId="0" fontId="3" fillId="31" borderId="34" xfId="0" applyFont="1" applyFill="1" applyBorder="1" applyAlignment="1">
      <alignment horizontal="center" vertical="center" textRotation="90" wrapText="1"/>
    </xf>
    <xf numFmtId="0" fontId="3" fillId="31" borderId="41" xfId="0" applyFont="1" applyFill="1" applyBorder="1" applyAlignment="1">
      <alignment horizontal="center" vertical="center" textRotation="90" wrapText="1"/>
    </xf>
    <xf numFmtId="0" fontId="3" fillId="31" borderId="42" xfId="0" applyFont="1" applyFill="1" applyBorder="1" applyAlignment="1">
      <alignment horizontal="center" vertical="center" textRotation="90" wrapText="1"/>
    </xf>
    <xf numFmtId="0" fontId="3" fillId="31" borderId="35" xfId="0" applyFont="1" applyFill="1" applyBorder="1" applyAlignment="1">
      <alignment horizontal="center" vertical="center" textRotation="90" wrapText="1"/>
    </xf>
    <xf numFmtId="0" fontId="3" fillId="31" borderId="43" xfId="0" applyFont="1" applyFill="1" applyBorder="1" applyAlignment="1">
      <alignment horizontal="center" vertical="center" textRotation="90" wrapText="1"/>
    </xf>
    <xf numFmtId="0" fontId="0" fillId="31" borderId="36" xfId="0" applyFill="1" applyBorder="1" applyAlignment="1">
      <alignment horizontal="center" vertical="center" textRotation="90" wrapText="1"/>
    </xf>
    <xf numFmtId="0" fontId="0" fillId="31" borderId="44" xfId="0" applyFill="1" applyBorder="1" applyAlignment="1">
      <alignment horizontal="center" vertical="center" textRotation="90" wrapText="1"/>
    </xf>
    <xf numFmtId="0" fontId="3" fillId="31" borderId="37" xfId="0" applyFont="1" applyFill="1" applyBorder="1" applyAlignment="1">
      <alignment horizontal="center" vertical="center" wrapText="1"/>
    </xf>
    <xf numFmtId="0" fontId="3" fillId="31" borderId="38" xfId="0" applyFont="1" applyFill="1" applyBorder="1" applyAlignment="1">
      <alignment horizontal="center" vertical="center" wrapText="1"/>
    </xf>
    <xf numFmtId="0" fontId="3" fillId="31" borderId="3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left" wrapText="1"/>
    </xf>
    <xf numFmtId="0" fontId="26" fillId="0" borderId="16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7" xfId="0" applyFill="1" applyBorder="1" applyAlignment="1">
      <alignment horizontal="left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13"/>
    </xf>
    <xf numFmtId="0" fontId="2" fillId="0" borderId="17" xfId="0" applyFont="1" applyFill="1" applyBorder="1" applyAlignment="1">
      <alignment horizontal="left" vertical="top" wrapText="1" indent="13"/>
    </xf>
    <xf numFmtId="0" fontId="2" fillId="0" borderId="19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 indent="13"/>
    </xf>
    <xf numFmtId="0" fontId="2" fillId="0" borderId="20" xfId="0" applyFont="1" applyFill="1" applyBorder="1" applyAlignment="1">
      <alignment horizontal="left" vertical="top" wrapText="1" indent="13"/>
    </xf>
    <xf numFmtId="0" fontId="26" fillId="0" borderId="15" xfId="0" quotePrefix="1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vertical="top" wrapText="1" indent="13"/>
    </xf>
    <xf numFmtId="0" fontId="2" fillId="0" borderId="16" xfId="0" applyFont="1" applyFill="1" applyBorder="1" applyAlignment="1">
      <alignment horizontal="left" vertical="top" wrapText="1" indent="13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15" fillId="0" borderId="28" xfId="0" applyFont="1" applyFill="1" applyBorder="1" applyAlignment="1">
      <alignment horizontal="center" vertical="top"/>
    </xf>
    <xf numFmtId="1" fontId="20" fillId="28" borderId="3" xfId="0" applyNumberFormat="1" applyFont="1" applyFill="1" applyBorder="1" applyAlignment="1">
      <alignment horizontal="center" vertical="top" shrinkToFit="1"/>
    </xf>
    <xf numFmtId="1" fontId="20" fillId="28" borderId="3" xfId="0" applyNumberFormat="1" applyFont="1" applyFill="1" applyBorder="1" applyAlignment="1">
      <alignment horizontal="right" vertical="top" indent="3" shrinkToFit="1"/>
    </xf>
    <xf numFmtId="1" fontId="22" fillId="0" borderId="3" xfId="0" applyNumberFormat="1" applyFont="1" applyFill="1" applyBorder="1" applyAlignment="1">
      <alignment horizontal="center" vertical="top" shrinkToFit="1"/>
    </xf>
    <xf numFmtId="165" fontId="22" fillId="0" borderId="3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6"/>
    </xf>
    <xf numFmtId="0" fontId="4" fillId="0" borderId="0" xfId="0" applyFont="1" applyFill="1" applyBorder="1" applyAlignment="1">
      <alignment horizontal="left" vertical="center" wrapText="1" indent="1"/>
    </xf>
    <xf numFmtId="165" fontId="28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1" fontId="20" fillId="28" borderId="29" xfId="0" applyNumberFormat="1" applyFont="1" applyFill="1" applyBorder="1" applyAlignment="1">
      <alignment horizontal="center" vertical="top" shrinkToFit="1"/>
    </xf>
    <xf numFmtId="1" fontId="20" fillId="28" borderId="30" xfId="0" applyNumberFormat="1" applyFont="1" applyFill="1" applyBorder="1" applyAlignment="1">
      <alignment horizontal="center" vertical="top" shrinkToFit="1"/>
    </xf>
    <xf numFmtId="1" fontId="20" fillId="28" borderId="31" xfId="0" applyNumberFormat="1" applyFont="1" applyFill="1" applyBorder="1" applyAlignment="1">
      <alignment horizontal="center" vertical="top" shrinkToFit="1"/>
    </xf>
    <xf numFmtId="1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165" fontId="28" fillId="0" borderId="15" xfId="0" applyNumberFormat="1" applyFont="1" applyFill="1" applyBorder="1" applyAlignment="1">
      <alignment horizontal="center" vertical="top" shrinkToFit="1"/>
    </xf>
    <xf numFmtId="165" fontId="28" fillId="0" borderId="16" xfId="0" applyNumberFormat="1" applyFont="1" applyFill="1" applyBorder="1" applyAlignment="1">
      <alignment horizontal="center" vertical="top" shrinkToFit="1"/>
    </xf>
    <xf numFmtId="1" fontId="28" fillId="0" borderId="15" xfId="0" applyNumberFormat="1" applyFont="1" applyFill="1" applyBorder="1" applyAlignment="1">
      <alignment horizontal="center" wrapText="1"/>
    </xf>
    <xf numFmtId="0" fontId="28" fillId="0" borderId="21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center" wrapText="1"/>
    </xf>
    <xf numFmtId="165" fontId="26" fillId="0" borderId="15" xfId="0" applyNumberFormat="1" applyFont="1" applyFill="1" applyBorder="1" applyAlignment="1">
      <alignment horizontal="center" wrapText="1"/>
    </xf>
    <xf numFmtId="165" fontId="26" fillId="0" borderId="16" xfId="0" applyNumberFormat="1" applyFont="1" applyFill="1" applyBorder="1" applyAlignment="1">
      <alignment horizontal="center" wrapText="1"/>
    </xf>
    <xf numFmtId="1" fontId="26" fillId="0" borderId="3" xfId="0" applyNumberFormat="1" applyFont="1" applyFill="1" applyBorder="1" applyAlignment="1">
      <alignment horizontal="center" vertical="top" shrinkToFit="1"/>
    </xf>
    <xf numFmtId="1" fontId="20" fillId="28" borderId="15" xfId="0" applyNumberFormat="1" applyFont="1" applyFill="1" applyBorder="1" applyAlignment="1">
      <alignment horizontal="center" vertical="top" shrinkToFit="1"/>
    </xf>
    <xf numFmtId="1" fontId="20" fillId="28" borderId="21" xfId="0" applyNumberFormat="1" applyFont="1" applyFill="1" applyBorder="1" applyAlignment="1">
      <alignment horizontal="center" vertical="top" shrinkToFit="1"/>
    </xf>
    <xf numFmtId="1" fontId="20" fillId="28" borderId="16" xfId="0" applyNumberFormat="1" applyFont="1" applyFill="1" applyBorder="1" applyAlignment="1">
      <alignment horizontal="center" vertical="top" shrinkToFit="1"/>
    </xf>
    <xf numFmtId="1" fontId="26" fillId="0" borderId="15" xfId="0" applyNumberFormat="1" applyFont="1" applyFill="1" applyBorder="1" applyAlignment="1">
      <alignment horizontal="center" vertical="top" shrinkToFit="1"/>
    </xf>
    <xf numFmtId="1" fontId="26" fillId="0" borderId="21" xfId="0" applyNumberFormat="1" applyFont="1" applyFill="1" applyBorder="1" applyAlignment="1">
      <alignment horizontal="center" vertical="top" shrinkToFit="1"/>
    </xf>
    <xf numFmtId="0" fontId="2" fillId="0" borderId="19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24" xfId="0" applyFont="1" applyFill="1" applyBorder="1" applyAlignment="1">
      <alignment horizontal="left" vertical="top" wrapText="1" indent="5"/>
    </xf>
    <xf numFmtId="0" fontId="2" fillId="0" borderId="27" xfId="0" applyFont="1" applyFill="1" applyBorder="1" applyAlignment="1">
      <alignment horizontal="left" vertical="top" wrapText="1" indent="5"/>
    </xf>
    <xf numFmtId="0" fontId="2" fillId="0" borderId="25" xfId="0" applyFont="1" applyFill="1" applyBorder="1" applyAlignment="1">
      <alignment horizontal="left" vertical="top" wrapText="1" indent="5"/>
    </xf>
    <xf numFmtId="0" fontId="2" fillId="0" borderId="26" xfId="0" applyFont="1" applyFill="1" applyBorder="1" applyAlignment="1">
      <alignment horizontal="left" vertical="top" wrapText="1" indent="5"/>
    </xf>
    <xf numFmtId="0" fontId="2" fillId="0" borderId="19" xfId="0" applyFont="1" applyFill="1" applyBorder="1" applyAlignment="1">
      <alignment horizontal="left" vertical="top" wrapText="1" indent="5"/>
    </xf>
    <xf numFmtId="0" fontId="2" fillId="0" borderId="20" xfId="0" applyFont="1" applyFill="1" applyBorder="1" applyAlignment="1">
      <alignment horizontal="left" vertical="top" wrapText="1" indent="5"/>
    </xf>
    <xf numFmtId="0" fontId="2" fillId="0" borderId="15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center" textRotation="90" wrapText="1"/>
    </xf>
    <xf numFmtId="0" fontId="0" fillId="0" borderId="27" xfId="0" applyFill="1" applyBorder="1" applyAlignment="1">
      <alignment horizontal="center" vertical="center" textRotation="90" wrapText="1"/>
    </xf>
    <xf numFmtId="0" fontId="0" fillId="0" borderId="26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left" textRotation="90" wrapText="1"/>
    </xf>
    <xf numFmtId="0" fontId="2" fillId="0" borderId="16" xfId="0" applyFont="1" applyFill="1" applyBorder="1" applyAlignment="1">
      <alignment horizontal="left" textRotation="90" wrapText="1"/>
    </xf>
    <xf numFmtId="174" fontId="93" fillId="29" borderId="29" xfId="284" applyNumberFormat="1" applyFont="1" applyFill="1" applyBorder="1" applyAlignment="1">
      <alignment horizontal="center" vertical="center" wrapText="1"/>
    </xf>
    <xf numFmtId="174" fontId="93" fillId="29" borderId="31" xfId="284" applyNumberFormat="1" applyFont="1" applyFill="1" applyBorder="1" applyAlignment="1">
      <alignment horizontal="center" vertical="center" wrapText="1"/>
    </xf>
    <xf numFmtId="171" fontId="93" fillId="29" borderId="29" xfId="284" applyNumberFormat="1" applyFont="1" applyFill="1" applyBorder="1" applyAlignment="1">
      <alignment horizontal="center" vertical="center" wrapText="1"/>
    </xf>
    <xf numFmtId="171" fontId="93" fillId="29" borderId="31" xfId="284" applyNumberFormat="1" applyFont="1" applyFill="1" applyBorder="1" applyAlignment="1">
      <alignment horizontal="center" vertical="center" wrapText="1"/>
    </xf>
    <xf numFmtId="0" fontId="93" fillId="0" borderId="29" xfId="284" applyFont="1" applyFill="1" applyBorder="1" applyAlignment="1">
      <alignment horizontal="left" vertical="center" wrapText="1"/>
    </xf>
    <xf numFmtId="0" fontId="93" fillId="0" borderId="30" xfId="284" applyFont="1" applyFill="1" applyBorder="1" applyAlignment="1">
      <alignment horizontal="left" vertical="center" wrapText="1"/>
    </xf>
    <xf numFmtId="0" fontId="93" fillId="0" borderId="31" xfId="284" applyFont="1" applyFill="1" applyBorder="1" applyAlignment="1">
      <alignment horizontal="left" vertical="center" wrapText="1"/>
    </xf>
    <xf numFmtId="174" fontId="92" fillId="29" borderId="29" xfId="284" applyNumberFormat="1" applyFont="1" applyFill="1" applyBorder="1" applyAlignment="1">
      <alignment horizontal="center" vertical="center" wrapText="1"/>
    </xf>
    <xf numFmtId="174" fontId="92" fillId="29" borderId="31" xfId="284" applyNumberFormat="1" applyFont="1" applyFill="1" applyBorder="1" applyAlignment="1">
      <alignment horizontal="center" vertical="center" wrapText="1"/>
    </xf>
    <xf numFmtId="171" fontId="92" fillId="29" borderId="29" xfId="284" applyNumberFormat="1" applyFont="1" applyFill="1" applyBorder="1" applyAlignment="1">
      <alignment horizontal="center" vertical="center" wrapText="1"/>
    </xf>
    <xf numFmtId="171" fontId="92" fillId="29" borderId="31" xfId="284" applyNumberFormat="1" applyFont="1" applyFill="1" applyBorder="1" applyAlignment="1">
      <alignment horizontal="center" vertical="center" wrapText="1"/>
    </xf>
    <xf numFmtId="43" fontId="93" fillId="29" borderId="29" xfId="323" applyFont="1" applyFill="1" applyBorder="1" applyAlignment="1">
      <alignment horizontal="center" vertical="center" wrapText="1"/>
    </xf>
    <xf numFmtId="43" fontId="93" fillId="29" borderId="31" xfId="323" applyFont="1" applyFill="1" applyBorder="1" applyAlignment="1">
      <alignment horizontal="center" vertical="center" wrapText="1"/>
    </xf>
    <xf numFmtId="0" fontId="92" fillId="0" borderId="29" xfId="284" applyFont="1" applyFill="1" applyBorder="1" applyAlignment="1">
      <alignment horizontal="left" vertical="center" wrapText="1"/>
    </xf>
    <xf numFmtId="0" fontId="92" fillId="0" borderId="30" xfId="284" applyFont="1" applyFill="1" applyBorder="1" applyAlignment="1">
      <alignment horizontal="left" vertical="center" wrapText="1"/>
    </xf>
    <xf numFmtId="0" fontId="92" fillId="0" borderId="31" xfId="284" applyFont="1" applyFill="1" applyBorder="1" applyAlignment="1">
      <alignment horizontal="left" vertical="center" wrapText="1"/>
    </xf>
    <xf numFmtId="175" fontId="93" fillId="30" borderId="29" xfId="284" applyNumberFormat="1" applyFont="1" applyFill="1" applyBorder="1" applyAlignment="1">
      <alignment horizontal="center" vertical="center" wrapText="1"/>
    </xf>
    <xf numFmtId="175" fontId="93" fillId="30" borderId="31" xfId="284" applyNumberFormat="1" applyFont="1" applyFill="1" applyBorder="1" applyAlignment="1">
      <alignment horizontal="center" vertical="center" wrapText="1"/>
    </xf>
    <xf numFmtId="175" fontId="92" fillId="29" borderId="29" xfId="284" applyNumberFormat="1" applyFont="1" applyFill="1" applyBorder="1" applyAlignment="1">
      <alignment horizontal="center" vertical="center" wrapText="1"/>
    </xf>
    <xf numFmtId="175" fontId="92" fillId="29" borderId="31" xfId="284" applyNumberFormat="1" applyFont="1" applyFill="1" applyBorder="1" applyAlignment="1">
      <alignment horizontal="center" vertical="center" wrapText="1"/>
    </xf>
    <xf numFmtId="0" fontId="92" fillId="0" borderId="0" xfId="284" applyFont="1" applyFill="1" applyAlignment="1">
      <alignment horizontal="center" vertical="center"/>
    </xf>
    <xf numFmtId="0" fontId="92" fillId="0" borderId="0" xfId="284" applyFont="1" applyFill="1" applyBorder="1" applyAlignment="1">
      <alignment horizontal="center" vertical="center"/>
    </xf>
    <xf numFmtId="0" fontId="93" fillId="0" borderId="3" xfId="284" applyFont="1" applyFill="1" applyBorder="1" applyAlignment="1">
      <alignment horizontal="center" vertical="center" wrapText="1"/>
    </xf>
    <xf numFmtId="0" fontId="92" fillId="0" borderId="0" xfId="284" applyFont="1" applyFill="1" applyBorder="1" applyAlignment="1">
      <alignment vertical="center"/>
    </xf>
    <xf numFmtId="0" fontId="93" fillId="0" borderId="3" xfId="284" applyFont="1" applyFill="1" applyBorder="1" applyAlignment="1">
      <alignment horizontal="center" vertical="center"/>
    </xf>
    <xf numFmtId="0" fontId="12" fillId="0" borderId="0" xfId="284" applyFont="1" applyFill="1" applyBorder="1" applyAlignment="1">
      <alignment horizontal="center" vertical="center"/>
    </xf>
    <xf numFmtId="0" fontId="93" fillId="0" borderId="0" xfId="284" applyFont="1" applyFill="1" applyAlignment="1">
      <alignment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Обычный_Зарплата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23" builtinId="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0</xdr:col>
      <xdr:colOff>676275</xdr:colOff>
      <xdr:row>1</xdr:row>
      <xdr:rowOff>0</xdr:rowOff>
    </xdr:to>
    <xdr:sp macro="" textlink="">
      <xdr:nvSpPr>
        <xdr:cNvPr id="3209" name="Shape 4"/>
        <xdr:cNvSpPr>
          <a:spLocks/>
        </xdr:cNvSpPr>
      </xdr:nvSpPr>
      <xdr:spPr bwMode="auto">
        <a:xfrm>
          <a:off x="104775" y="161925"/>
          <a:ext cx="571500" cy="0"/>
        </a:xfrm>
        <a:custGeom>
          <a:avLst/>
          <a:gdLst>
            <a:gd name="T0" fmla="*/ 0 w 685800"/>
            <a:gd name="T1" fmla="*/ 4993 w 685800"/>
            <a:gd name="T2" fmla="*/ 0 60000 65536"/>
            <a:gd name="T3" fmla="*/ 0 60000 65536"/>
            <a:gd name="T4" fmla="*/ 0 w 685800"/>
            <a:gd name="T5" fmla="*/ 685800 w 6858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685800">
              <a:moveTo>
                <a:pt x="0" y="0"/>
              </a:moveTo>
              <a:lnTo>
                <a:pt x="6858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3210" name="Shape 5"/>
        <xdr:cNvSpPr>
          <a:spLocks/>
        </xdr:cNvSpPr>
      </xdr:nvSpPr>
      <xdr:spPr bwMode="auto">
        <a:xfrm>
          <a:off x="3657600" y="161925"/>
          <a:ext cx="190500" cy="0"/>
        </a:xfrm>
        <a:custGeom>
          <a:avLst/>
          <a:gdLst>
            <a:gd name="T0" fmla="*/ 0 w 762000"/>
            <a:gd name="T1" fmla="*/ 0 w 762000"/>
            <a:gd name="T2" fmla="*/ 0 60000 65536"/>
            <a:gd name="T3" fmla="*/ 0 60000 65536"/>
            <a:gd name="T4" fmla="*/ 0 w 762000"/>
            <a:gd name="T5" fmla="*/ 762000 w 7620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762000">
              <a:moveTo>
                <a:pt x="0" y="0"/>
              </a:moveTo>
              <a:lnTo>
                <a:pt x="7620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628650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3211" name="Shape 6"/>
        <xdr:cNvSpPr>
          <a:spLocks/>
        </xdr:cNvSpPr>
      </xdr:nvSpPr>
      <xdr:spPr bwMode="auto">
        <a:xfrm>
          <a:off x="3848100" y="161925"/>
          <a:ext cx="0" cy="0"/>
        </a:xfrm>
        <a:custGeom>
          <a:avLst/>
          <a:gdLst>
            <a:gd name="T0" fmla="*/ 0 w 1295400"/>
            <a:gd name="T1" fmla="*/ 0 w 1295400"/>
            <a:gd name="T2" fmla="*/ 0 60000 65536"/>
            <a:gd name="T3" fmla="*/ 0 60000 65536"/>
            <a:gd name="T4" fmla="*/ 0 w 1295400"/>
            <a:gd name="T5" fmla="*/ 1295400 w 12954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1295400">
              <a:moveTo>
                <a:pt x="0" y="0"/>
              </a:moveTo>
              <a:lnTo>
                <a:pt x="12954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28</xdr:col>
      <xdr:colOff>9525</xdr:colOff>
      <xdr:row>1</xdr:row>
      <xdr:rowOff>0</xdr:rowOff>
    </xdr:to>
    <xdr:sp macro="" textlink="">
      <xdr:nvSpPr>
        <xdr:cNvPr id="3212" name="Shape 7"/>
        <xdr:cNvSpPr>
          <a:spLocks/>
        </xdr:cNvSpPr>
      </xdr:nvSpPr>
      <xdr:spPr bwMode="auto">
        <a:xfrm>
          <a:off x="0" y="161925"/>
          <a:ext cx="16144875" cy="0"/>
        </a:xfrm>
        <a:custGeom>
          <a:avLst/>
          <a:gdLst>
            <a:gd name="T0" fmla="*/ 0 w 5334635"/>
            <a:gd name="T1" fmla="*/ 2147483647 w 5334635"/>
            <a:gd name="T2" fmla="*/ 0 60000 65536"/>
            <a:gd name="T3" fmla="*/ 0 60000 65536"/>
            <a:gd name="T4" fmla="*/ 0 w 5334635"/>
            <a:gd name="T5" fmla="*/ 5334635 w 533463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5334635">
              <a:moveTo>
                <a:pt x="0" y="0"/>
              </a:moveTo>
              <a:lnTo>
                <a:pt x="5334381" y="0"/>
              </a:lnTo>
            </a:path>
          </a:pathLst>
        </a:custGeom>
        <a:noFill/>
        <a:ln w="960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16</xdr:row>
      <xdr:rowOff>171450</xdr:rowOff>
    </xdr:from>
    <xdr:to>
      <xdr:col>6</xdr:col>
      <xdr:colOff>123825</xdr:colOff>
      <xdr:row>16</xdr:row>
      <xdr:rowOff>219075</xdr:rowOff>
    </xdr:to>
    <xdr:sp macro="" textlink="">
      <xdr:nvSpPr>
        <xdr:cNvPr id="2151" name="Shape 8"/>
        <xdr:cNvSpPr>
          <a:spLocks/>
        </xdr:cNvSpPr>
      </xdr:nvSpPr>
      <xdr:spPr bwMode="auto">
        <a:xfrm>
          <a:off x="38100" y="6905625"/>
          <a:ext cx="3028950" cy="47625"/>
        </a:xfrm>
        <a:custGeom>
          <a:avLst/>
          <a:gdLst>
            <a:gd name="T0" fmla="*/ 0 w 1066800"/>
            <a:gd name="T1" fmla="*/ 0 h 45719"/>
            <a:gd name="T2" fmla="*/ 2147483647 w 1066800"/>
            <a:gd name="T3" fmla="*/ 0 h 45719"/>
            <a:gd name="T4" fmla="*/ 0 60000 65536"/>
            <a:gd name="T5" fmla="*/ 0 60000 65536"/>
            <a:gd name="T6" fmla="*/ 0 w 1066800"/>
            <a:gd name="T7" fmla="*/ 0 h 45719"/>
            <a:gd name="T8" fmla="*/ 1066800 w 1066800"/>
            <a:gd name="T9" fmla="*/ 0 h 4571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066800" h="45719">
              <a:moveTo>
                <a:pt x="0" y="0"/>
              </a:moveTo>
              <a:lnTo>
                <a:pt x="10668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514350</xdr:colOff>
      <xdr:row>16</xdr:row>
      <xdr:rowOff>171450</xdr:rowOff>
    </xdr:from>
    <xdr:to>
      <xdr:col>9</xdr:col>
      <xdr:colOff>66675</xdr:colOff>
      <xdr:row>16</xdr:row>
      <xdr:rowOff>171450</xdr:rowOff>
    </xdr:to>
    <xdr:sp macro="" textlink="">
      <xdr:nvSpPr>
        <xdr:cNvPr id="2152" name="Shape 9"/>
        <xdr:cNvSpPr>
          <a:spLocks/>
        </xdr:cNvSpPr>
      </xdr:nvSpPr>
      <xdr:spPr bwMode="auto">
        <a:xfrm>
          <a:off x="2943225" y="6905625"/>
          <a:ext cx="1571625" cy="0"/>
        </a:xfrm>
        <a:custGeom>
          <a:avLst/>
          <a:gdLst>
            <a:gd name="T0" fmla="*/ 0 w 1295400"/>
            <a:gd name="T1" fmla="*/ 445587273 w 1295400"/>
            <a:gd name="T2" fmla="*/ 0 60000 65536"/>
            <a:gd name="T3" fmla="*/ 0 60000 65536"/>
            <a:gd name="T4" fmla="*/ 0 w 1295400"/>
            <a:gd name="T5" fmla="*/ 1295400 w 12954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1295400">
              <a:moveTo>
                <a:pt x="0" y="0"/>
              </a:moveTo>
              <a:lnTo>
                <a:pt x="12954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28575</xdr:colOff>
      <xdr:row>16</xdr:row>
      <xdr:rowOff>123825</xdr:rowOff>
    </xdr:from>
    <xdr:to>
      <xdr:col>14</xdr:col>
      <xdr:colOff>514350</xdr:colOff>
      <xdr:row>16</xdr:row>
      <xdr:rowOff>171450</xdr:rowOff>
    </xdr:to>
    <xdr:sp macro="" textlink="">
      <xdr:nvSpPr>
        <xdr:cNvPr id="2153" name="Shape 10"/>
        <xdr:cNvSpPr>
          <a:spLocks/>
        </xdr:cNvSpPr>
      </xdr:nvSpPr>
      <xdr:spPr bwMode="auto">
        <a:xfrm flipV="1">
          <a:off x="5010150" y="6858000"/>
          <a:ext cx="1619250" cy="47625"/>
        </a:xfrm>
        <a:custGeom>
          <a:avLst/>
          <a:gdLst>
            <a:gd name="T0" fmla="*/ 0 w 1676400"/>
            <a:gd name="T1" fmla="*/ 0 h 45719"/>
            <a:gd name="T2" fmla="*/ 889796 w 1676400"/>
            <a:gd name="T3" fmla="*/ 0 h 45719"/>
            <a:gd name="T4" fmla="*/ 0 60000 65536"/>
            <a:gd name="T5" fmla="*/ 0 60000 65536"/>
            <a:gd name="T6" fmla="*/ 0 w 1676400"/>
            <a:gd name="T7" fmla="*/ 0 h 45719"/>
            <a:gd name="T8" fmla="*/ 1676400 w 1676400"/>
            <a:gd name="T9" fmla="*/ 0 h 45719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76400" h="45719">
              <a:moveTo>
                <a:pt x="0" y="0"/>
              </a:moveTo>
              <a:lnTo>
                <a:pt x="16764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3"/>
  <sheetViews>
    <sheetView tabSelected="1" view="pageBreakPreview" zoomScaleNormal="110" zoomScaleSheetLayoutView="100" workbookViewId="0">
      <selection activeCell="H1" sqref="H1:N1"/>
    </sheetView>
  </sheetViews>
  <sheetFormatPr defaultRowHeight="13.2"/>
  <cols>
    <col min="1" max="1" width="41.77734375" customWidth="1"/>
    <col min="2" max="2" width="2" style="43" customWidth="1"/>
    <col min="3" max="3" width="3.6640625" style="43" customWidth="1"/>
    <col min="4" max="4" width="2.109375" hidden="1" customWidth="1"/>
    <col min="5" max="5" width="1.109375" hidden="1" customWidth="1"/>
    <col min="6" max="6" width="8.77734375" customWidth="1"/>
    <col min="7" max="7" width="9.88671875" customWidth="1"/>
    <col min="8" max="8" width="1.6640625" customWidth="1"/>
    <col min="9" max="9" width="8.5546875" customWidth="1"/>
    <col min="10" max="10" width="9.109375" customWidth="1"/>
    <col min="11" max="11" width="8.6640625" customWidth="1"/>
    <col min="12" max="12" width="1.77734375" customWidth="1"/>
    <col min="13" max="13" width="7" customWidth="1"/>
    <col min="14" max="14" width="8.5546875" customWidth="1"/>
  </cols>
  <sheetData>
    <row r="1" spans="1:14" s="42" customFormat="1" ht="87" customHeight="1">
      <c r="A1" s="93"/>
      <c r="B1" s="94"/>
      <c r="C1" s="94"/>
      <c r="D1" s="94"/>
      <c r="E1" s="94"/>
      <c r="F1" s="94"/>
      <c r="G1" s="94"/>
      <c r="H1" s="97" t="s">
        <v>175</v>
      </c>
      <c r="I1" s="97"/>
      <c r="J1" s="97"/>
      <c r="K1" s="97"/>
      <c r="L1" s="97"/>
      <c r="M1" s="97"/>
      <c r="N1" s="97"/>
    </row>
    <row r="2" spans="1:14" s="42" customFormat="1" ht="89.25" customHeight="1">
      <c r="A2" s="96" t="s">
        <v>173</v>
      </c>
      <c r="B2" s="96"/>
      <c r="C2" s="96"/>
      <c r="D2" s="96"/>
      <c r="E2" s="96"/>
      <c r="F2" s="96"/>
      <c r="G2" s="225" t="s">
        <v>172</v>
      </c>
      <c r="H2" s="225"/>
      <c r="I2" s="225"/>
      <c r="J2" s="225"/>
      <c r="K2" s="225"/>
      <c r="L2" s="225"/>
      <c r="M2" s="225"/>
      <c r="N2" s="225"/>
    </row>
    <row r="3" spans="1:14" ht="17.25" customHeight="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215" t="s">
        <v>0</v>
      </c>
      <c r="N3" s="216"/>
    </row>
    <row r="4" spans="1:14" ht="17.25" customHeight="1">
      <c r="A4" s="213"/>
      <c r="B4" s="213"/>
      <c r="C4" s="213"/>
      <c r="D4" s="213"/>
      <c r="E4" s="217" t="s">
        <v>1</v>
      </c>
      <c r="F4" s="217"/>
      <c r="G4" s="217"/>
      <c r="H4" s="217"/>
      <c r="I4" s="217"/>
      <c r="J4" s="217"/>
      <c r="K4" s="217"/>
      <c r="L4" s="218"/>
      <c r="M4" s="211">
        <v>2023</v>
      </c>
      <c r="N4" s="212"/>
    </row>
    <row r="5" spans="1:14" ht="17.25" customHeight="1">
      <c r="A5" s="219" t="s">
        <v>134</v>
      </c>
      <c r="B5" s="219"/>
      <c r="C5" s="219"/>
      <c r="D5" s="219"/>
      <c r="E5" s="220" t="s">
        <v>2</v>
      </c>
      <c r="F5" s="220"/>
      <c r="G5" s="220"/>
      <c r="H5" s="220"/>
      <c r="I5" s="220"/>
      <c r="J5" s="220"/>
      <c r="K5" s="220"/>
      <c r="L5" s="221"/>
      <c r="M5" s="222" t="s">
        <v>131</v>
      </c>
      <c r="N5" s="212"/>
    </row>
    <row r="6" spans="1:14" ht="17.25" customHeight="1">
      <c r="A6" s="194" t="s">
        <v>3</v>
      </c>
      <c r="B6" s="194"/>
      <c r="C6" s="194"/>
      <c r="D6" s="194"/>
      <c r="E6" s="223" t="s">
        <v>4</v>
      </c>
      <c r="F6" s="223"/>
      <c r="G6" s="223"/>
      <c r="H6" s="223"/>
      <c r="I6" s="223"/>
      <c r="J6" s="223"/>
      <c r="K6" s="223"/>
      <c r="L6" s="224"/>
      <c r="M6" s="211">
        <v>150</v>
      </c>
      <c r="N6" s="212"/>
    </row>
    <row r="7" spans="1:14" ht="17.25" customHeight="1">
      <c r="A7" s="194" t="s">
        <v>5</v>
      </c>
      <c r="B7" s="194"/>
      <c r="C7" s="194"/>
      <c r="D7" s="194"/>
      <c r="E7" s="223" t="s">
        <v>6</v>
      </c>
      <c r="F7" s="223"/>
      <c r="G7" s="223"/>
      <c r="H7" s="223"/>
      <c r="I7" s="223"/>
      <c r="J7" s="223"/>
      <c r="K7" s="223"/>
      <c r="L7" s="224"/>
      <c r="M7" s="211">
        <v>1810700000</v>
      </c>
      <c r="N7" s="212"/>
    </row>
    <row r="8" spans="1:14" ht="17.25" customHeight="1">
      <c r="A8" s="194" t="s">
        <v>7</v>
      </c>
      <c r="B8" s="194"/>
      <c r="C8" s="194"/>
      <c r="D8" s="194"/>
      <c r="E8" s="223" t="s">
        <v>8</v>
      </c>
      <c r="F8" s="223"/>
      <c r="G8" s="223"/>
      <c r="H8" s="223"/>
      <c r="I8" s="223"/>
      <c r="J8" s="223"/>
      <c r="K8" s="223"/>
      <c r="L8" s="224"/>
      <c r="M8" s="211" t="s">
        <v>123</v>
      </c>
      <c r="N8" s="212"/>
    </row>
    <row r="9" spans="1:14" ht="17.25" customHeight="1">
      <c r="A9" s="194" t="s">
        <v>9</v>
      </c>
      <c r="B9" s="194"/>
      <c r="C9" s="194"/>
      <c r="D9" s="194"/>
      <c r="E9" s="195" t="s">
        <v>124</v>
      </c>
      <c r="F9" s="195"/>
      <c r="G9" s="195"/>
      <c r="H9" s="195"/>
      <c r="I9" s="195"/>
      <c r="J9" s="195"/>
      <c r="K9" s="195"/>
      <c r="L9" s="195"/>
      <c r="M9" s="195"/>
      <c r="N9" s="195"/>
    </row>
    <row r="10" spans="1:14" ht="17.25" customHeight="1">
      <c r="A10" s="194" t="s">
        <v>10</v>
      </c>
      <c r="B10" s="194"/>
      <c r="C10" s="194"/>
      <c r="D10" s="194"/>
      <c r="E10" s="195" t="s">
        <v>125</v>
      </c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 ht="17.25" customHeight="1">
      <c r="A11" s="196" t="s">
        <v>108</v>
      </c>
      <c r="B11" s="196"/>
      <c r="C11" s="196"/>
      <c r="D11" s="196"/>
      <c r="E11" s="197" t="s">
        <v>126</v>
      </c>
      <c r="F11" s="197"/>
      <c r="G11" s="197"/>
      <c r="H11" s="197"/>
      <c r="I11" s="197"/>
      <c r="J11" s="197"/>
      <c r="K11" s="197"/>
      <c r="L11" s="197"/>
      <c r="M11" s="197"/>
      <c r="N11" s="197"/>
    </row>
    <row r="12" spans="1:14" ht="17.25" customHeight="1">
      <c r="A12" s="6"/>
      <c r="B12" s="50"/>
      <c r="C12" s="50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.6">
      <c r="A13" s="189" t="s">
        <v>156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ht="15.6">
      <c r="A14" s="127" t="s">
        <v>11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ht="22.2" customHeight="1" thickBot="1">
      <c r="A15" s="2" t="s">
        <v>12</v>
      </c>
      <c r="F15" s="14">
        <v>18</v>
      </c>
      <c r="G15" s="14">
        <v>19</v>
      </c>
      <c r="H15" s="14"/>
      <c r="I15" s="14">
        <v>20</v>
      </c>
    </row>
    <row r="16" spans="1:14" s="44" customFormat="1" ht="14.25" customHeight="1">
      <c r="A16" s="198"/>
      <c r="B16" s="200" t="s">
        <v>13</v>
      </c>
      <c r="C16" s="201"/>
      <c r="D16" s="200" t="s">
        <v>14</v>
      </c>
      <c r="E16" s="204"/>
      <c r="F16" s="201"/>
      <c r="G16" s="206" t="s">
        <v>15</v>
      </c>
      <c r="H16" s="200" t="s">
        <v>16</v>
      </c>
      <c r="I16" s="201"/>
      <c r="J16" s="208" t="s">
        <v>17</v>
      </c>
      <c r="K16" s="209"/>
      <c r="L16" s="209"/>
      <c r="M16" s="209"/>
      <c r="N16" s="210"/>
    </row>
    <row r="17" spans="1:14" s="44" customFormat="1" ht="55.2" customHeight="1" thickBot="1">
      <c r="A17" s="199"/>
      <c r="B17" s="202"/>
      <c r="C17" s="203"/>
      <c r="D17" s="202"/>
      <c r="E17" s="205"/>
      <c r="F17" s="203"/>
      <c r="G17" s="207"/>
      <c r="H17" s="202"/>
      <c r="I17" s="203"/>
      <c r="J17" s="51" t="s">
        <v>18</v>
      </c>
      <c r="K17" s="51" t="s">
        <v>19</v>
      </c>
      <c r="L17" s="191" t="s">
        <v>20</v>
      </c>
      <c r="M17" s="192"/>
      <c r="N17" s="52" t="s">
        <v>21</v>
      </c>
    </row>
    <row r="18" spans="1:14" ht="17.25" customHeight="1" thickBot="1">
      <c r="A18" s="53">
        <v>1</v>
      </c>
      <c r="B18" s="187">
        <v>2</v>
      </c>
      <c r="C18" s="188"/>
      <c r="D18" s="185">
        <v>3</v>
      </c>
      <c r="E18" s="193"/>
      <c r="F18" s="186"/>
      <c r="G18" s="54">
        <v>4</v>
      </c>
      <c r="H18" s="185">
        <v>5</v>
      </c>
      <c r="I18" s="186"/>
      <c r="J18" s="54">
        <v>6</v>
      </c>
      <c r="K18" s="54">
        <v>7</v>
      </c>
      <c r="L18" s="185">
        <v>8</v>
      </c>
      <c r="M18" s="186"/>
      <c r="N18" s="55">
        <v>9</v>
      </c>
    </row>
    <row r="19" spans="1:14" ht="17.25" customHeight="1">
      <c r="A19" s="179" t="s">
        <v>168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1"/>
    </row>
    <row r="20" spans="1:14" ht="17.25" customHeight="1">
      <c r="A20" s="65" t="s">
        <v>22</v>
      </c>
      <c r="B20" s="171"/>
      <c r="C20" s="172"/>
      <c r="D20" s="182"/>
      <c r="E20" s="183"/>
      <c r="F20" s="184"/>
      <c r="G20" s="13"/>
      <c r="H20" s="182"/>
      <c r="I20" s="184"/>
      <c r="J20" s="13"/>
      <c r="K20" s="13"/>
      <c r="L20" s="182"/>
      <c r="M20" s="184"/>
      <c r="N20" s="66"/>
    </row>
    <row r="21" spans="1:14" ht="34.5" customHeight="1">
      <c r="A21" s="67" t="s">
        <v>23</v>
      </c>
      <c r="B21" s="173">
        <v>10</v>
      </c>
      <c r="C21" s="174"/>
      <c r="D21" s="98">
        <v>66942</v>
      </c>
      <c r="E21" s="99"/>
      <c r="F21" s="100"/>
      <c r="G21" s="46">
        <v>76404</v>
      </c>
      <c r="H21" s="101">
        <f>J21+K21+L21+N21</f>
        <v>72163</v>
      </c>
      <c r="I21" s="102"/>
      <c r="J21" s="46">
        <v>18040</v>
      </c>
      <c r="K21" s="46">
        <v>18041</v>
      </c>
      <c r="L21" s="98">
        <v>18041</v>
      </c>
      <c r="M21" s="177"/>
      <c r="N21" s="68">
        <v>18041</v>
      </c>
    </row>
    <row r="22" spans="1:14" ht="17.25" customHeight="1">
      <c r="A22" s="69" t="s">
        <v>24</v>
      </c>
      <c r="B22" s="173">
        <v>11</v>
      </c>
      <c r="C22" s="174"/>
      <c r="D22" s="125">
        <v>0</v>
      </c>
      <c r="E22" s="133"/>
      <c r="F22" s="126"/>
      <c r="G22" s="45">
        <v>0</v>
      </c>
      <c r="H22" s="123">
        <f>J22+K22+L22+N22</f>
        <v>0</v>
      </c>
      <c r="I22" s="124"/>
      <c r="J22" s="45">
        <v>0</v>
      </c>
      <c r="K22" s="45">
        <v>0</v>
      </c>
      <c r="L22" s="125">
        <v>0</v>
      </c>
      <c r="M22" s="126"/>
      <c r="N22" s="70">
        <v>0</v>
      </c>
    </row>
    <row r="23" spans="1:14" ht="17.25" customHeight="1">
      <c r="A23" s="69" t="s">
        <v>25</v>
      </c>
      <c r="B23" s="173">
        <v>20</v>
      </c>
      <c r="C23" s="174"/>
      <c r="D23" s="125">
        <v>11157</v>
      </c>
      <c r="E23" s="133"/>
      <c r="F23" s="126"/>
      <c r="G23" s="45">
        <v>12736</v>
      </c>
      <c r="H23" s="123">
        <f>J23+K23+L23+N23</f>
        <v>12028</v>
      </c>
      <c r="I23" s="124"/>
      <c r="J23" s="45">
        <v>3007</v>
      </c>
      <c r="K23" s="45">
        <v>3007</v>
      </c>
      <c r="L23" s="125">
        <v>3007</v>
      </c>
      <c r="M23" s="178"/>
      <c r="N23" s="70">
        <v>3007</v>
      </c>
    </row>
    <row r="24" spans="1:14" ht="17.25" customHeight="1">
      <c r="A24" s="69" t="s">
        <v>26</v>
      </c>
      <c r="B24" s="173">
        <v>30</v>
      </c>
      <c r="C24" s="174"/>
      <c r="D24" s="125">
        <v>0</v>
      </c>
      <c r="E24" s="133"/>
      <c r="F24" s="126"/>
      <c r="G24" s="45">
        <v>0</v>
      </c>
      <c r="H24" s="123">
        <f>J24+K24+L24+N24</f>
        <v>0</v>
      </c>
      <c r="I24" s="124"/>
      <c r="J24" s="45">
        <v>0</v>
      </c>
      <c r="K24" s="45">
        <v>0</v>
      </c>
      <c r="L24" s="125">
        <v>0</v>
      </c>
      <c r="M24" s="126"/>
      <c r="N24" s="70">
        <v>0</v>
      </c>
    </row>
    <row r="25" spans="1:14" ht="49.2" customHeight="1">
      <c r="A25" s="67" t="s">
        <v>27</v>
      </c>
      <c r="B25" s="175">
        <v>40</v>
      </c>
      <c r="C25" s="176"/>
      <c r="D25" s="101">
        <f>D21-D23</f>
        <v>55785</v>
      </c>
      <c r="E25" s="134"/>
      <c r="F25" s="102"/>
      <c r="G25" s="47">
        <f>G21-G23</f>
        <v>63668</v>
      </c>
      <c r="H25" s="101">
        <f>H21-H23</f>
        <v>60135</v>
      </c>
      <c r="I25" s="102"/>
      <c r="J25" s="47">
        <f>J21-J23</f>
        <v>15033</v>
      </c>
      <c r="K25" s="47">
        <f>K21-K23</f>
        <v>15034</v>
      </c>
      <c r="L25" s="101">
        <f>L21-L23</f>
        <v>15034</v>
      </c>
      <c r="M25" s="102"/>
      <c r="N25" s="71">
        <f>N21-N23</f>
        <v>15034</v>
      </c>
    </row>
    <row r="26" spans="1:14" ht="17.25" customHeight="1">
      <c r="A26" s="69" t="s">
        <v>28</v>
      </c>
      <c r="B26" s="173">
        <v>50</v>
      </c>
      <c r="C26" s="174"/>
      <c r="D26" s="125">
        <v>1590</v>
      </c>
      <c r="E26" s="133"/>
      <c r="F26" s="126"/>
      <c r="G26" s="45">
        <v>1422</v>
      </c>
      <c r="H26" s="123">
        <f>J26+K26+L26+N26</f>
        <v>14661.3</v>
      </c>
      <c r="I26" s="124"/>
      <c r="J26" s="45">
        <v>830</v>
      </c>
      <c r="K26" s="45">
        <v>8846.6</v>
      </c>
      <c r="L26" s="125">
        <v>3527.7</v>
      </c>
      <c r="M26" s="126"/>
      <c r="N26" s="70">
        <v>1457</v>
      </c>
    </row>
    <row r="27" spans="1:14" ht="17.25" customHeight="1">
      <c r="A27" s="69" t="s">
        <v>29</v>
      </c>
      <c r="B27" s="171"/>
      <c r="C27" s="172"/>
      <c r="D27" s="125"/>
      <c r="E27" s="133"/>
      <c r="F27" s="126"/>
      <c r="G27" s="45"/>
      <c r="H27" s="123"/>
      <c r="I27" s="124"/>
      <c r="J27" s="45"/>
      <c r="K27" s="45"/>
      <c r="L27" s="125"/>
      <c r="M27" s="126"/>
      <c r="N27" s="70"/>
    </row>
    <row r="28" spans="1:14" ht="15.6">
      <c r="A28" s="72" t="s">
        <v>96</v>
      </c>
      <c r="B28" s="173">
        <v>51</v>
      </c>
      <c r="C28" s="174"/>
      <c r="D28" s="98">
        <v>0</v>
      </c>
      <c r="E28" s="99"/>
      <c r="F28" s="100"/>
      <c r="G28" s="46">
        <v>0</v>
      </c>
      <c r="H28" s="123">
        <f t="shared" ref="H28:H33" si="0">J28+K28+L28+N28</f>
        <v>0</v>
      </c>
      <c r="I28" s="124"/>
      <c r="J28" s="46">
        <v>0</v>
      </c>
      <c r="K28" s="46">
        <v>0</v>
      </c>
      <c r="L28" s="98">
        <v>0</v>
      </c>
      <c r="M28" s="100"/>
      <c r="N28" s="68">
        <v>0</v>
      </c>
    </row>
    <row r="29" spans="1:14" ht="17.25" customHeight="1">
      <c r="A29" s="69" t="s">
        <v>30</v>
      </c>
      <c r="B29" s="173">
        <v>52</v>
      </c>
      <c r="C29" s="174"/>
      <c r="D29" s="125">
        <v>0</v>
      </c>
      <c r="E29" s="133"/>
      <c r="F29" s="126"/>
      <c r="G29" s="45">
        <v>0</v>
      </c>
      <c r="H29" s="123">
        <f t="shared" si="0"/>
        <v>0</v>
      </c>
      <c r="I29" s="124"/>
      <c r="J29" s="45">
        <v>0</v>
      </c>
      <c r="K29" s="45">
        <v>0</v>
      </c>
      <c r="L29" s="125">
        <v>0</v>
      </c>
      <c r="M29" s="126"/>
      <c r="N29" s="70">
        <v>0</v>
      </c>
    </row>
    <row r="30" spans="1:14" ht="34.5" customHeight="1">
      <c r="A30" s="67" t="s">
        <v>31</v>
      </c>
      <c r="B30" s="173">
        <v>53</v>
      </c>
      <c r="C30" s="174"/>
      <c r="D30" s="125">
        <v>0</v>
      </c>
      <c r="E30" s="133"/>
      <c r="F30" s="126"/>
      <c r="G30" s="45">
        <v>0</v>
      </c>
      <c r="H30" s="123">
        <f t="shared" si="0"/>
        <v>0</v>
      </c>
      <c r="I30" s="124"/>
      <c r="J30" s="46">
        <v>0</v>
      </c>
      <c r="K30" s="46">
        <v>0</v>
      </c>
      <c r="L30" s="98">
        <v>0</v>
      </c>
      <c r="M30" s="100"/>
      <c r="N30" s="68">
        <v>0</v>
      </c>
    </row>
    <row r="31" spans="1:14" ht="17.25" customHeight="1">
      <c r="A31" s="69" t="s">
        <v>32</v>
      </c>
      <c r="B31" s="173">
        <v>60</v>
      </c>
      <c r="C31" s="174"/>
      <c r="D31" s="125">
        <v>0</v>
      </c>
      <c r="E31" s="133"/>
      <c r="F31" s="126"/>
      <c r="G31" s="45">
        <v>0</v>
      </c>
      <c r="H31" s="123">
        <f t="shared" si="0"/>
        <v>0</v>
      </c>
      <c r="I31" s="124"/>
      <c r="J31" s="45">
        <v>0</v>
      </c>
      <c r="K31" s="45">
        <v>0</v>
      </c>
      <c r="L31" s="125">
        <v>0</v>
      </c>
      <c r="M31" s="126"/>
      <c r="N31" s="70">
        <v>0</v>
      </c>
    </row>
    <row r="32" spans="1:14" ht="17.25" customHeight="1">
      <c r="A32" s="69" t="s">
        <v>33</v>
      </c>
      <c r="B32" s="173">
        <v>70</v>
      </c>
      <c r="C32" s="174"/>
      <c r="D32" s="125">
        <v>0</v>
      </c>
      <c r="E32" s="133"/>
      <c r="F32" s="126"/>
      <c r="G32" s="45">
        <v>0</v>
      </c>
      <c r="H32" s="123">
        <f t="shared" si="0"/>
        <v>0</v>
      </c>
      <c r="I32" s="124"/>
      <c r="J32" s="45">
        <v>0</v>
      </c>
      <c r="K32" s="45">
        <v>0</v>
      </c>
      <c r="L32" s="125">
        <v>0</v>
      </c>
      <c r="M32" s="126"/>
      <c r="N32" s="70">
        <v>0</v>
      </c>
    </row>
    <row r="33" spans="1:16" ht="17.25" customHeight="1">
      <c r="A33" s="69" t="s">
        <v>34</v>
      </c>
      <c r="B33" s="173">
        <v>80</v>
      </c>
      <c r="C33" s="174"/>
      <c r="D33" s="125">
        <f>D36</f>
        <v>924</v>
      </c>
      <c r="E33" s="133"/>
      <c r="F33" s="126"/>
      <c r="G33" s="45">
        <v>640</v>
      </c>
      <c r="H33" s="123">
        <f t="shared" si="0"/>
        <v>832</v>
      </c>
      <c r="I33" s="124"/>
      <c r="J33" s="45">
        <f>J36</f>
        <v>208</v>
      </c>
      <c r="K33" s="45">
        <f>K36</f>
        <v>208</v>
      </c>
      <c r="L33" s="125">
        <f>L36</f>
        <v>208</v>
      </c>
      <c r="M33" s="126"/>
      <c r="N33" s="70">
        <f>N36</f>
        <v>208</v>
      </c>
    </row>
    <row r="34" spans="1:16" ht="17.25" customHeight="1">
      <c r="A34" s="69" t="s">
        <v>29</v>
      </c>
      <c r="B34" s="171"/>
      <c r="C34" s="172"/>
      <c r="D34" s="125"/>
      <c r="E34" s="133"/>
      <c r="F34" s="126"/>
      <c r="G34" s="45"/>
      <c r="H34" s="123"/>
      <c r="I34" s="124"/>
      <c r="J34" s="45"/>
      <c r="K34" s="45"/>
      <c r="L34" s="125"/>
      <c r="M34" s="126"/>
      <c r="N34" s="70"/>
    </row>
    <row r="35" spans="1:16" ht="17.399999999999999" customHeight="1">
      <c r="A35" s="72" t="s">
        <v>97</v>
      </c>
      <c r="B35" s="173">
        <v>81</v>
      </c>
      <c r="C35" s="174"/>
      <c r="D35" s="125">
        <v>0</v>
      </c>
      <c r="E35" s="133"/>
      <c r="F35" s="126"/>
      <c r="G35" s="45">
        <v>0</v>
      </c>
      <c r="H35" s="123">
        <f>J35+K35+L35+N35</f>
        <v>0</v>
      </c>
      <c r="I35" s="124"/>
      <c r="J35" s="46">
        <v>0</v>
      </c>
      <c r="K35" s="46">
        <v>0</v>
      </c>
      <c r="L35" s="98">
        <v>0</v>
      </c>
      <c r="M35" s="100"/>
      <c r="N35" s="68">
        <v>0</v>
      </c>
    </row>
    <row r="36" spans="1:16" ht="15.6">
      <c r="A36" s="72" t="s">
        <v>98</v>
      </c>
      <c r="B36" s="173">
        <v>82</v>
      </c>
      <c r="C36" s="174"/>
      <c r="D36" s="125">
        <v>924</v>
      </c>
      <c r="E36" s="133"/>
      <c r="F36" s="126"/>
      <c r="G36" s="45">
        <v>640</v>
      </c>
      <c r="H36" s="123">
        <f>J36+K36+L36+N36</f>
        <v>832</v>
      </c>
      <c r="I36" s="124"/>
      <c r="J36" s="46">
        <v>208</v>
      </c>
      <c r="K36" s="46">
        <v>208</v>
      </c>
      <c r="L36" s="98">
        <v>208</v>
      </c>
      <c r="M36" s="100"/>
      <c r="N36" s="68">
        <v>208</v>
      </c>
    </row>
    <row r="37" spans="1:16" ht="17.25" customHeight="1">
      <c r="A37" s="65" t="s">
        <v>35</v>
      </c>
      <c r="B37" s="175">
        <v>90</v>
      </c>
      <c r="C37" s="176"/>
      <c r="D37" s="123">
        <f>D25+D26+D33</f>
        <v>58299</v>
      </c>
      <c r="E37" s="170"/>
      <c r="F37" s="124"/>
      <c r="G37" s="48">
        <f>G25+G26+G33</f>
        <v>65730</v>
      </c>
      <c r="H37" s="123">
        <f>H25+H26+H33</f>
        <v>75628.3</v>
      </c>
      <c r="I37" s="124"/>
      <c r="J37" s="48">
        <f>J25+J26+J33</f>
        <v>16071</v>
      </c>
      <c r="K37" s="48">
        <f>K25+K26+K33</f>
        <v>24088.6</v>
      </c>
      <c r="L37" s="123">
        <f>L25+L26+L33</f>
        <v>18769.7</v>
      </c>
      <c r="M37" s="124"/>
      <c r="N37" s="73">
        <f>N25+N26+N33</f>
        <v>16699</v>
      </c>
    </row>
    <row r="38" spans="1:16" ht="17.25" customHeight="1">
      <c r="A38" s="65" t="s">
        <v>36</v>
      </c>
      <c r="B38" s="171"/>
      <c r="C38" s="172"/>
      <c r="D38" s="125"/>
      <c r="E38" s="133"/>
      <c r="F38" s="126"/>
      <c r="G38" s="45"/>
      <c r="H38" s="123"/>
      <c r="I38" s="124"/>
      <c r="J38" s="45"/>
      <c r="K38" s="45"/>
      <c r="L38" s="125"/>
      <c r="M38" s="126"/>
      <c r="N38" s="70"/>
    </row>
    <row r="39" spans="1:16" ht="34.5" customHeight="1">
      <c r="A39" s="67" t="s">
        <v>37</v>
      </c>
      <c r="B39" s="103">
        <v>100</v>
      </c>
      <c r="C39" s="104"/>
      <c r="D39" s="98">
        <v>50549</v>
      </c>
      <c r="E39" s="99"/>
      <c r="F39" s="100"/>
      <c r="G39" s="46">
        <v>55192</v>
      </c>
      <c r="H39" s="101">
        <f>J39+K39+L39+N39</f>
        <v>58288</v>
      </c>
      <c r="I39" s="102"/>
      <c r="J39" s="46">
        <v>14572</v>
      </c>
      <c r="K39" s="46">
        <v>14572</v>
      </c>
      <c r="L39" s="98">
        <v>14572</v>
      </c>
      <c r="M39" s="100"/>
      <c r="N39" s="68">
        <v>14572</v>
      </c>
    </row>
    <row r="40" spans="1:16" ht="17.25" customHeight="1">
      <c r="A40" s="69" t="s">
        <v>38</v>
      </c>
      <c r="B40" s="103">
        <v>110</v>
      </c>
      <c r="C40" s="104"/>
      <c r="D40" s="125">
        <v>4179</v>
      </c>
      <c r="E40" s="133"/>
      <c r="F40" s="126"/>
      <c r="G40" s="45">
        <v>4372</v>
      </c>
      <c r="H40" s="123">
        <f t="shared" ref="H40:H45" si="1">J40+K40+L40+N40</f>
        <v>4424</v>
      </c>
      <c r="I40" s="124"/>
      <c r="J40" s="45">
        <v>1106</v>
      </c>
      <c r="K40" s="45">
        <v>1106</v>
      </c>
      <c r="L40" s="125">
        <v>1106</v>
      </c>
      <c r="M40" s="126"/>
      <c r="N40" s="70">
        <v>1106</v>
      </c>
    </row>
    <row r="41" spans="1:16" ht="17.25" customHeight="1">
      <c r="A41" s="69" t="s">
        <v>39</v>
      </c>
      <c r="B41" s="103">
        <v>120</v>
      </c>
      <c r="C41" s="104"/>
      <c r="D41" s="125">
        <v>3518</v>
      </c>
      <c r="E41" s="133"/>
      <c r="F41" s="126"/>
      <c r="G41" s="45">
        <v>3628</v>
      </c>
      <c r="H41" s="123">
        <f>J41+K41+L41+N41</f>
        <v>3828</v>
      </c>
      <c r="I41" s="124"/>
      <c r="J41" s="45">
        <v>957</v>
      </c>
      <c r="K41" s="45">
        <v>957</v>
      </c>
      <c r="L41" s="125">
        <v>957</v>
      </c>
      <c r="M41" s="126"/>
      <c r="N41" s="70">
        <v>957</v>
      </c>
    </row>
    <row r="42" spans="1:16" ht="17.25" customHeight="1">
      <c r="A42" s="69" t="s">
        <v>40</v>
      </c>
      <c r="B42" s="103">
        <v>130</v>
      </c>
      <c r="C42" s="104"/>
      <c r="D42" s="125">
        <v>1107</v>
      </c>
      <c r="E42" s="133"/>
      <c r="F42" s="126"/>
      <c r="G42" s="45">
        <v>500</v>
      </c>
      <c r="H42" s="123">
        <f t="shared" si="1"/>
        <v>240</v>
      </c>
      <c r="I42" s="124"/>
      <c r="J42" s="45">
        <v>60</v>
      </c>
      <c r="K42" s="45">
        <v>60</v>
      </c>
      <c r="L42" s="125">
        <v>60</v>
      </c>
      <c r="M42" s="126"/>
      <c r="N42" s="70">
        <v>60</v>
      </c>
      <c r="P42" s="15"/>
    </row>
    <row r="43" spans="1:16" ht="17.25" customHeight="1">
      <c r="A43" s="69" t="s">
        <v>41</v>
      </c>
      <c r="B43" s="103">
        <v>140</v>
      </c>
      <c r="C43" s="104"/>
      <c r="D43" s="125">
        <v>63</v>
      </c>
      <c r="E43" s="133"/>
      <c r="F43" s="126"/>
      <c r="G43" s="45">
        <v>90</v>
      </c>
      <c r="H43" s="123">
        <f t="shared" si="1"/>
        <v>0</v>
      </c>
      <c r="I43" s="124"/>
      <c r="J43" s="45">
        <v>0</v>
      </c>
      <c r="K43" s="45">
        <v>0</v>
      </c>
      <c r="L43" s="125">
        <v>0</v>
      </c>
      <c r="M43" s="126"/>
      <c r="N43" s="70">
        <v>0</v>
      </c>
    </row>
    <row r="44" spans="1:16" ht="17.25" customHeight="1">
      <c r="A44" s="69" t="s">
        <v>42</v>
      </c>
      <c r="B44" s="103">
        <v>150</v>
      </c>
      <c r="C44" s="104"/>
      <c r="D44" s="125">
        <v>0</v>
      </c>
      <c r="E44" s="133"/>
      <c r="F44" s="126"/>
      <c r="G44" s="45">
        <v>0</v>
      </c>
      <c r="H44" s="123">
        <f t="shared" si="1"/>
        <v>0</v>
      </c>
      <c r="I44" s="124"/>
      <c r="J44" s="45">
        <v>0</v>
      </c>
      <c r="K44" s="45">
        <v>0</v>
      </c>
      <c r="L44" s="125">
        <v>0</v>
      </c>
      <c r="M44" s="126"/>
      <c r="N44" s="70">
        <v>0</v>
      </c>
    </row>
    <row r="45" spans="1:16" ht="17.25" customHeight="1">
      <c r="A45" s="69" t="s">
        <v>43</v>
      </c>
      <c r="B45" s="103">
        <v>160</v>
      </c>
      <c r="C45" s="104"/>
      <c r="D45" s="125">
        <v>0</v>
      </c>
      <c r="E45" s="133"/>
      <c r="F45" s="126"/>
      <c r="G45" s="45">
        <v>0</v>
      </c>
      <c r="H45" s="123">
        <f t="shared" si="1"/>
        <v>0</v>
      </c>
      <c r="I45" s="124"/>
      <c r="J45" s="45">
        <v>0</v>
      </c>
      <c r="K45" s="45">
        <v>0</v>
      </c>
      <c r="L45" s="125">
        <v>0</v>
      </c>
      <c r="M45" s="126"/>
      <c r="N45" s="70">
        <v>0</v>
      </c>
    </row>
    <row r="46" spans="1:16" ht="17.25" customHeight="1">
      <c r="A46" s="65" t="s">
        <v>44</v>
      </c>
      <c r="B46" s="142">
        <v>170</v>
      </c>
      <c r="C46" s="143"/>
      <c r="D46" s="123">
        <f>D39+D40+D41+D42+D43+D45</f>
        <v>59416</v>
      </c>
      <c r="E46" s="170"/>
      <c r="F46" s="124"/>
      <c r="G46" s="48">
        <f>G39+G40+G41+G42+G43</f>
        <v>63782</v>
      </c>
      <c r="H46" s="123">
        <f>H39+H40+H41+H42+H43</f>
        <v>66780</v>
      </c>
      <c r="I46" s="124"/>
      <c r="J46" s="48">
        <f>J39+J40+J41+J42+J43</f>
        <v>16695</v>
      </c>
      <c r="K46" s="48">
        <f>K39+K40+K41+K42+K43</f>
        <v>16695</v>
      </c>
      <c r="L46" s="123">
        <f>L39+L40+L41+L42+L43</f>
        <v>16695</v>
      </c>
      <c r="M46" s="124"/>
      <c r="N46" s="73">
        <f>N39+N40+N41+N42+N43</f>
        <v>16695</v>
      </c>
    </row>
    <row r="47" spans="1:16" ht="17.25" customHeight="1">
      <c r="A47" s="65" t="s">
        <v>45</v>
      </c>
      <c r="B47" s="171"/>
      <c r="C47" s="172"/>
      <c r="D47" s="160"/>
      <c r="E47" s="161"/>
      <c r="F47" s="162"/>
      <c r="G47" s="57"/>
      <c r="H47" s="125"/>
      <c r="I47" s="126"/>
      <c r="J47" s="45"/>
      <c r="K47" s="45"/>
      <c r="L47" s="125"/>
      <c r="M47" s="126"/>
      <c r="N47" s="70"/>
    </row>
    <row r="48" spans="1:16" ht="17.25" customHeight="1">
      <c r="A48" s="69" t="s">
        <v>46</v>
      </c>
      <c r="B48" s="103">
        <v>180</v>
      </c>
      <c r="C48" s="104"/>
      <c r="D48" s="160">
        <f>D25-D39</f>
        <v>5236</v>
      </c>
      <c r="E48" s="161"/>
      <c r="F48" s="162"/>
      <c r="G48" s="57">
        <f>G25-G39</f>
        <v>8476</v>
      </c>
      <c r="H48" s="123">
        <f>H25-H39</f>
        <v>1847</v>
      </c>
      <c r="I48" s="124"/>
      <c r="J48" s="56">
        <f>J25-J39</f>
        <v>461</v>
      </c>
      <c r="K48" s="56">
        <f>K25-K39</f>
        <v>462</v>
      </c>
      <c r="L48" s="163">
        <f>L25-L39</f>
        <v>462</v>
      </c>
      <c r="M48" s="164"/>
      <c r="N48" s="74">
        <f>N25-N39</f>
        <v>462</v>
      </c>
    </row>
    <row r="49" spans="1:14" ht="17.25" customHeight="1">
      <c r="A49" s="69" t="s">
        <v>47</v>
      </c>
      <c r="B49" s="103">
        <v>181</v>
      </c>
      <c r="C49" s="104"/>
      <c r="D49" s="160">
        <f>D25-D39</f>
        <v>5236</v>
      </c>
      <c r="E49" s="161"/>
      <c r="F49" s="162"/>
      <c r="G49" s="57">
        <f>G25-G39</f>
        <v>8476</v>
      </c>
      <c r="H49" s="123">
        <f>H25-H39</f>
        <v>1847</v>
      </c>
      <c r="I49" s="124"/>
      <c r="J49" s="56">
        <f>J25-J39</f>
        <v>461</v>
      </c>
      <c r="K49" s="56">
        <f>K25-K39</f>
        <v>462</v>
      </c>
      <c r="L49" s="163">
        <f>L25-L39</f>
        <v>462</v>
      </c>
      <c r="M49" s="164"/>
      <c r="N49" s="74">
        <f>N25-N39</f>
        <v>462</v>
      </c>
    </row>
    <row r="50" spans="1:14" ht="17.25" customHeight="1">
      <c r="A50" s="69" t="s">
        <v>48</v>
      </c>
      <c r="B50" s="103">
        <v>182</v>
      </c>
      <c r="C50" s="104"/>
      <c r="D50" s="160"/>
      <c r="E50" s="161"/>
      <c r="F50" s="162"/>
      <c r="G50" s="57"/>
      <c r="H50" s="125"/>
      <c r="I50" s="126"/>
      <c r="J50" s="56"/>
      <c r="K50" s="56"/>
      <c r="L50" s="163"/>
      <c r="M50" s="164"/>
      <c r="N50" s="74"/>
    </row>
    <row r="51" spans="1:14" ht="34.200000000000003" customHeight="1">
      <c r="A51" s="72" t="s">
        <v>99</v>
      </c>
      <c r="B51" s="103">
        <v>190</v>
      </c>
      <c r="C51" s="104"/>
      <c r="D51" s="160">
        <f>D48-D40-D41-D42+D26</f>
        <v>-1978</v>
      </c>
      <c r="E51" s="161"/>
      <c r="F51" s="162"/>
      <c r="G51" s="57">
        <f>G48-G40-G41-G42+G26</f>
        <v>1398</v>
      </c>
      <c r="H51" s="101">
        <f>H48-H40-H41-H42+H26</f>
        <v>8016.2999999999993</v>
      </c>
      <c r="I51" s="102"/>
      <c r="J51" s="57">
        <f>J48-J40-J41-J42+J26</f>
        <v>-832</v>
      </c>
      <c r="K51" s="57">
        <f>K48-K40-K41-K42+K26</f>
        <v>7185.6</v>
      </c>
      <c r="L51" s="160">
        <f>L48-L40-L41-L42+L26</f>
        <v>1866.6999999999998</v>
      </c>
      <c r="M51" s="162"/>
      <c r="N51" s="75">
        <f>N48-N40-N41-N42+N26</f>
        <v>-204</v>
      </c>
    </row>
    <row r="52" spans="1:14" ht="17.25" customHeight="1">
      <c r="A52" s="69" t="s">
        <v>47</v>
      </c>
      <c r="B52" s="103">
        <v>191</v>
      </c>
      <c r="C52" s="104"/>
      <c r="D52" s="160">
        <f>D51</f>
        <v>-1978</v>
      </c>
      <c r="E52" s="161"/>
      <c r="F52" s="162"/>
      <c r="G52" s="57">
        <f>G51</f>
        <v>1398</v>
      </c>
      <c r="H52" s="123">
        <f>H51</f>
        <v>8016.2999999999993</v>
      </c>
      <c r="I52" s="124"/>
      <c r="J52" s="56"/>
      <c r="K52" s="56">
        <f>K51</f>
        <v>7185.6</v>
      </c>
      <c r="L52" s="163">
        <f>L51</f>
        <v>1866.6999999999998</v>
      </c>
      <c r="M52" s="164"/>
      <c r="N52" s="74">
        <f>N51</f>
        <v>-204</v>
      </c>
    </row>
    <row r="53" spans="1:14" ht="17.25" customHeight="1">
      <c r="A53" s="69" t="s">
        <v>48</v>
      </c>
      <c r="B53" s="103">
        <v>192</v>
      </c>
      <c r="C53" s="104"/>
      <c r="D53" s="160"/>
      <c r="E53" s="161"/>
      <c r="F53" s="162"/>
      <c r="G53" s="57"/>
      <c r="H53" s="125"/>
      <c r="I53" s="126"/>
      <c r="J53" s="56">
        <v>-832</v>
      </c>
      <c r="K53" s="56"/>
      <c r="L53" s="163"/>
      <c r="M53" s="164"/>
      <c r="N53" s="74"/>
    </row>
    <row r="54" spans="1:14" ht="34.5" customHeight="1">
      <c r="A54" s="67" t="s">
        <v>49</v>
      </c>
      <c r="B54" s="103">
        <v>200</v>
      </c>
      <c r="C54" s="104"/>
      <c r="D54" s="160">
        <f>D37-D46</f>
        <v>-1117</v>
      </c>
      <c r="E54" s="161"/>
      <c r="F54" s="162"/>
      <c r="G54" s="57">
        <f>G37-G46</f>
        <v>1948</v>
      </c>
      <c r="H54" s="101">
        <f>H37-H46</f>
        <v>8848.3000000000029</v>
      </c>
      <c r="I54" s="102"/>
      <c r="J54" s="57">
        <f>J37-J46</f>
        <v>-624</v>
      </c>
      <c r="K54" s="57">
        <f>K37-K46</f>
        <v>7393.5999999999985</v>
      </c>
      <c r="L54" s="160">
        <f>L37-L46</f>
        <v>2074.7000000000007</v>
      </c>
      <c r="M54" s="162"/>
      <c r="N54" s="75">
        <f>N37-N46</f>
        <v>4</v>
      </c>
    </row>
    <row r="55" spans="1:14" ht="17.25" customHeight="1">
      <c r="A55" s="69" t="s">
        <v>47</v>
      </c>
      <c r="B55" s="103">
        <v>201</v>
      </c>
      <c r="C55" s="104"/>
      <c r="D55" s="160"/>
      <c r="E55" s="161"/>
      <c r="F55" s="162"/>
      <c r="G55" s="57">
        <f>G54</f>
        <v>1948</v>
      </c>
      <c r="H55" s="123">
        <f>H54</f>
        <v>8848.3000000000029</v>
      </c>
      <c r="I55" s="124"/>
      <c r="J55" s="56"/>
      <c r="K55" s="56">
        <f>K54</f>
        <v>7393.5999999999985</v>
      </c>
      <c r="L55" s="163">
        <f>L54</f>
        <v>2074.7000000000007</v>
      </c>
      <c r="M55" s="164"/>
      <c r="N55" s="74">
        <f>N54</f>
        <v>4</v>
      </c>
    </row>
    <row r="56" spans="1:14" ht="17.25" customHeight="1">
      <c r="A56" s="69" t="s">
        <v>48</v>
      </c>
      <c r="B56" s="103">
        <v>202</v>
      </c>
      <c r="C56" s="104"/>
      <c r="D56" s="160">
        <v>-1117</v>
      </c>
      <c r="E56" s="161"/>
      <c r="F56" s="162"/>
      <c r="G56" s="57"/>
      <c r="H56" s="123"/>
      <c r="I56" s="124"/>
      <c r="J56" s="56">
        <v>-624</v>
      </c>
      <c r="K56" s="56"/>
      <c r="L56" s="163"/>
      <c r="M56" s="164"/>
      <c r="N56" s="74"/>
    </row>
    <row r="57" spans="1:14" ht="17.25" customHeight="1">
      <c r="A57" s="69" t="s">
        <v>50</v>
      </c>
      <c r="B57" s="103">
        <v>210</v>
      </c>
      <c r="C57" s="104"/>
      <c r="D57" s="160">
        <v>0</v>
      </c>
      <c r="E57" s="161"/>
      <c r="F57" s="162"/>
      <c r="G57" s="57">
        <v>0</v>
      </c>
      <c r="H57" s="123">
        <f>J57+K57+L57+N57</f>
        <v>0</v>
      </c>
      <c r="I57" s="124"/>
      <c r="J57" s="56">
        <v>0</v>
      </c>
      <c r="K57" s="56">
        <v>0</v>
      </c>
      <c r="L57" s="163">
        <v>0</v>
      </c>
      <c r="M57" s="164">
        <f>ROUND(M55*0.25,1)</f>
        <v>0</v>
      </c>
      <c r="N57" s="74">
        <v>0</v>
      </c>
    </row>
    <row r="58" spans="1:14" ht="17.25" customHeight="1">
      <c r="A58" s="69" t="s">
        <v>51</v>
      </c>
      <c r="B58" s="103">
        <v>220</v>
      </c>
      <c r="C58" s="104"/>
      <c r="D58" s="160">
        <f>D54-D57</f>
        <v>-1117</v>
      </c>
      <c r="E58" s="161"/>
      <c r="F58" s="162"/>
      <c r="G58" s="57">
        <f>G54</f>
        <v>1948</v>
      </c>
      <c r="H58" s="123">
        <f>H54</f>
        <v>8848.3000000000029</v>
      </c>
      <c r="I58" s="124"/>
      <c r="J58" s="56">
        <v>-624</v>
      </c>
      <c r="K58" s="56">
        <f>K59</f>
        <v>7393.5999999999985</v>
      </c>
      <c r="L58" s="163">
        <f>L59</f>
        <v>2074.7000000000007</v>
      </c>
      <c r="M58" s="164">
        <f>M59</f>
        <v>0</v>
      </c>
      <c r="N58" s="74">
        <f>N59</f>
        <v>4</v>
      </c>
    </row>
    <row r="59" spans="1:14" ht="17.25" customHeight="1">
      <c r="A59" s="69" t="s">
        <v>47</v>
      </c>
      <c r="B59" s="103">
        <v>221</v>
      </c>
      <c r="C59" s="104"/>
      <c r="D59" s="160"/>
      <c r="E59" s="161"/>
      <c r="F59" s="162"/>
      <c r="G59" s="57">
        <f>G55</f>
        <v>1948</v>
      </c>
      <c r="H59" s="123">
        <f>H54</f>
        <v>8848.3000000000029</v>
      </c>
      <c r="I59" s="124"/>
      <c r="J59" s="56"/>
      <c r="K59" s="56">
        <f>K55-K57</f>
        <v>7393.5999999999985</v>
      </c>
      <c r="L59" s="163">
        <f>L55-L57</f>
        <v>2074.7000000000007</v>
      </c>
      <c r="M59" s="164">
        <f>M55-M57</f>
        <v>0</v>
      </c>
      <c r="N59" s="74">
        <f>N55-N57</f>
        <v>4</v>
      </c>
    </row>
    <row r="60" spans="1:14" ht="17.25" customHeight="1">
      <c r="A60" s="69" t="s">
        <v>48</v>
      </c>
      <c r="B60" s="103">
        <v>222</v>
      </c>
      <c r="C60" s="104"/>
      <c r="D60" s="160">
        <v>-1117</v>
      </c>
      <c r="E60" s="161"/>
      <c r="F60" s="162"/>
      <c r="G60" s="57"/>
      <c r="H60" s="123"/>
      <c r="I60" s="124"/>
      <c r="J60" s="56">
        <v>-624</v>
      </c>
      <c r="K60" s="56"/>
      <c r="L60" s="163"/>
      <c r="M60" s="164"/>
      <c r="N60" s="74"/>
    </row>
    <row r="61" spans="1:14" ht="31.8" thickBot="1">
      <c r="A61" s="76" t="s">
        <v>100</v>
      </c>
      <c r="B61" s="105">
        <v>230</v>
      </c>
      <c r="C61" s="106"/>
      <c r="D61" s="165">
        <v>0</v>
      </c>
      <c r="E61" s="166"/>
      <c r="F61" s="167"/>
      <c r="G61" s="59">
        <v>487.1</v>
      </c>
      <c r="H61" s="168">
        <f>J61+K61+L61+N61</f>
        <v>2368.1000000000004</v>
      </c>
      <c r="I61" s="169"/>
      <c r="J61" s="59">
        <f>ROUND(J59*0.25,1)</f>
        <v>0</v>
      </c>
      <c r="K61" s="59">
        <f>ROUND(K59*0.25,1)</f>
        <v>1848.4</v>
      </c>
      <c r="L61" s="165">
        <f>ROUND(L59*0.25,1)</f>
        <v>518.70000000000005</v>
      </c>
      <c r="M61" s="167">
        <f>ROUND(M59*0.25,1)</f>
        <v>0</v>
      </c>
      <c r="N61" s="77">
        <f>ROUND(N59*0.25,1)</f>
        <v>1</v>
      </c>
    </row>
    <row r="62" spans="1:14" ht="17.25" customHeight="1" thickBot="1">
      <c r="A62" s="107" t="s">
        <v>52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9"/>
    </row>
    <row r="63" spans="1:14" ht="17.25" customHeight="1">
      <c r="A63" s="78" t="s">
        <v>53</v>
      </c>
      <c r="B63" s="110">
        <v>240</v>
      </c>
      <c r="C63" s="111"/>
      <c r="D63" s="112">
        <v>18152</v>
      </c>
      <c r="E63" s="113"/>
      <c r="F63" s="114"/>
      <c r="G63" s="60">
        <v>23760</v>
      </c>
      <c r="H63" s="115">
        <f>J63+K63+L63+N63</f>
        <v>22353</v>
      </c>
      <c r="I63" s="116"/>
      <c r="J63" s="60">
        <v>5588</v>
      </c>
      <c r="K63" s="60">
        <v>5588</v>
      </c>
      <c r="L63" s="112">
        <v>5588</v>
      </c>
      <c r="M63" s="114"/>
      <c r="N63" s="79">
        <v>5589</v>
      </c>
    </row>
    <row r="64" spans="1:14" ht="17.25" customHeight="1">
      <c r="A64" s="69" t="s">
        <v>54</v>
      </c>
      <c r="B64" s="103">
        <v>250</v>
      </c>
      <c r="C64" s="104"/>
      <c r="D64" s="125">
        <v>30549</v>
      </c>
      <c r="E64" s="133"/>
      <c r="F64" s="126"/>
      <c r="G64" s="45">
        <v>29520</v>
      </c>
      <c r="H64" s="123">
        <f>J64+K64+L64+N64</f>
        <v>33719</v>
      </c>
      <c r="I64" s="124"/>
      <c r="J64" s="45">
        <v>8429</v>
      </c>
      <c r="K64" s="45">
        <v>8430</v>
      </c>
      <c r="L64" s="125">
        <v>8430</v>
      </c>
      <c r="M64" s="126"/>
      <c r="N64" s="70">
        <v>8430</v>
      </c>
    </row>
    <row r="65" spans="1:19" ht="17.25" customHeight="1">
      <c r="A65" s="69" t="s">
        <v>55</v>
      </c>
      <c r="B65" s="103">
        <v>260</v>
      </c>
      <c r="C65" s="104"/>
      <c r="D65" s="125">
        <v>6397</v>
      </c>
      <c r="E65" s="133"/>
      <c r="F65" s="126"/>
      <c r="G65" s="45">
        <v>6496</v>
      </c>
      <c r="H65" s="123">
        <f>J65+K65+L65+N65</f>
        <v>7416</v>
      </c>
      <c r="I65" s="124"/>
      <c r="J65" s="45">
        <v>1854</v>
      </c>
      <c r="K65" s="45">
        <v>1854</v>
      </c>
      <c r="L65" s="125">
        <v>1854</v>
      </c>
      <c r="M65" s="126"/>
      <c r="N65" s="70">
        <v>1854</v>
      </c>
    </row>
    <row r="66" spans="1:19" ht="17.25" customHeight="1">
      <c r="A66" s="69" t="s">
        <v>56</v>
      </c>
      <c r="B66" s="103">
        <v>270</v>
      </c>
      <c r="C66" s="104"/>
      <c r="D66" s="125">
        <v>3148</v>
      </c>
      <c r="E66" s="133"/>
      <c r="F66" s="126"/>
      <c r="G66" s="45">
        <v>2600</v>
      </c>
      <c r="H66" s="123">
        <f>J66+K66+L66+N66</f>
        <v>3052</v>
      </c>
      <c r="I66" s="124"/>
      <c r="J66" s="45">
        <v>763</v>
      </c>
      <c r="K66" s="45">
        <v>763</v>
      </c>
      <c r="L66" s="125">
        <v>763</v>
      </c>
      <c r="M66" s="126"/>
      <c r="N66" s="70">
        <v>763</v>
      </c>
    </row>
    <row r="67" spans="1:19" ht="17.25" customHeight="1">
      <c r="A67" s="69" t="s">
        <v>40</v>
      </c>
      <c r="B67" s="103">
        <v>280</v>
      </c>
      <c r="C67" s="104"/>
      <c r="D67" s="125">
        <v>1107</v>
      </c>
      <c r="E67" s="133"/>
      <c r="F67" s="126"/>
      <c r="G67" s="45">
        <v>500</v>
      </c>
      <c r="H67" s="123">
        <f>J67+K67+L67+N67</f>
        <v>240</v>
      </c>
      <c r="I67" s="124"/>
      <c r="J67" s="45">
        <v>60</v>
      </c>
      <c r="K67" s="45">
        <v>60</v>
      </c>
      <c r="L67" s="125">
        <v>60</v>
      </c>
      <c r="M67" s="126"/>
      <c r="N67" s="70">
        <v>60</v>
      </c>
    </row>
    <row r="68" spans="1:19" s="58" customFormat="1" ht="17.25" customHeight="1" thickBot="1">
      <c r="A68" s="80" t="s">
        <v>169</v>
      </c>
      <c r="B68" s="149">
        <v>290</v>
      </c>
      <c r="C68" s="150"/>
      <c r="D68" s="147">
        <f>D63+D64+D65+D66+D67</f>
        <v>59353</v>
      </c>
      <c r="E68" s="151"/>
      <c r="F68" s="148"/>
      <c r="G68" s="61">
        <f>G63+G64+G65+G66+G67</f>
        <v>62876</v>
      </c>
      <c r="H68" s="147">
        <f>H63+H64+H65+H66+H67</f>
        <v>66780</v>
      </c>
      <c r="I68" s="148"/>
      <c r="J68" s="61">
        <f>J63+J64+J65+J66+J67</f>
        <v>16694</v>
      </c>
      <c r="K68" s="61">
        <f>K63+K64+K65+K66+K67</f>
        <v>16695</v>
      </c>
      <c r="L68" s="147">
        <f>L63+L64+L65+L66+L67</f>
        <v>16695</v>
      </c>
      <c r="M68" s="148"/>
      <c r="N68" s="81">
        <f>N63+N64+N65+N66+N67</f>
        <v>16696</v>
      </c>
    </row>
    <row r="69" spans="1:19" ht="17.25" customHeight="1" thickBot="1">
      <c r="A69" s="152" t="s">
        <v>57</v>
      </c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4"/>
    </row>
    <row r="70" spans="1:19" ht="46.2" customHeight="1">
      <c r="A70" s="82" t="s">
        <v>116</v>
      </c>
      <c r="B70" s="155">
        <v>300</v>
      </c>
      <c r="C70" s="156"/>
      <c r="D70" s="157">
        <f>D72+D74</f>
        <v>12696.2</v>
      </c>
      <c r="E70" s="158"/>
      <c r="F70" s="159"/>
      <c r="G70" s="62">
        <v>15476</v>
      </c>
      <c r="H70" s="157">
        <f>H72+H74</f>
        <v>15456</v>
      </c>
      <c r="I70" s="159"/>
      <c r="J70" s="62">
        <f>J72+J74</f>
        <v>3864</v>
      </c>
      <c r="K70" s="62">
        <f>K72+K74</f>
        <v>3864</v>
      </c>
      <c r="L70" s="157">
        <f>L72+L74</f>
        <v>3864</v>
      </c>
      <c r="M70" s="159"/>
      <c r="N70" s="83">
        <f>N72+N74</f>
        <v>3864</v>
      </c>
    </row>
    <row r="71" spans="1:19" ht="17.25" customHeight="1">
      <c r="A71" s="69" t="s">
        <v>58</v>
      </c>
      <c r="B71" s="103">
        <v>301</v>
      </c>
      <c r="C71" s="104"/>
      <c r="D71" s="125">
        <v>0</v>
      </c>
      <c r="E71" s="133"/>
      <c r="F71" s="126"/>
      <c r="G71" s="45">
        <v>0</v>
      </c>
      <c r="H71" s="123">
        <f t="shared" ref="H71:H80" si="2">J71+K71+L71+N71</f>
        <v>0</v>
      </c>
      <c r="I71" s="124"/>
      <c r="J71" s="45">
        <v>0</v>
      </c>
      <c r="K71" s="45">
        <v>0</v>
      </c>
      <c r="L71" s="125">
        <v>0</v>
      </c>
      <c r="M71" s="126"/>
      <c r="N71" s="70">
        <v>0</v>
      </c>
    </row>
    <row r="72" spans="1:19" ht="31.95" customHeight="1">
      <c r="A72" s="67" t="s">
        <v>59</v>
      </c>
      <c r="B72" s="103">
        <v>302</v>
      </c>
      <c r="C72" s="104"/>
      <c r="D72" s="98">
        <v>6575</v>
      </c>
      <c r="E72" s="99"/>
      <c r="F72" s="100"/>
      <c r="G72" s="46">
        <v>9248</v>
      </c>
      <c r="H72" s="101">
        <f t="shared" si="2"/>
        <v>8884</v>
      </c>
      <c r="I72" s="102"/>
      <c r="J72" s="46">
        <v>2221</v>
      </c>
      <c r="K72" s="46">
        <v>2221</v>
      </c>
      <c r="L72" s="98">
        <v>2221</v>
      </c>
      <c r="M72" s="100"/>
      <c r="N72" s="68">
        <v>2221</v>
      </c>
    </row>
    <row r="73" spans="1:19" ht="33.6" customHeight="1">
      <c r="A73" s="72" t="s">
        <v>101</v>
      </c>
      <c r="B73" s="103">
        <v>303</v>
      </c>
      <c r="C73" s="104"/>
      <c r="D73" s="98">
        <v>0</v>
      </c>
      <c r="E73" s="99"/>
      <c r="F73" s="100"/>
      <c r="G73" s="46">
        <v>0</v>
      </c>
      <c r="H73" s="101">
        <f t="shared" si="2"/>
        <v>0</v>
      </c>
      <c r="I73" s="102"/>
      <c r="J73" s="46">
        <v>0</v>
      </c>
      <c r="K73" s="46">
        <v>0</v>
      </c>
      <c r="L73" s="98">
        <v>0</v>
      </c>
      <c r="M73" s="100"/>
      <c r="N73" s="68">
        <v>0</v>
      </c>
    </row>
    <row r="74" spans="1:19" ht="34.5" customHeight="1">
      <c r="A74" s="67" t="s">
        <v>60</v>
      </c>
      <c r="B74" s="103">
        <v>304</v>
      </c>
      <c r="C74" s="104"/>
      <c r="D74" s="98">
        <v>6121.2</v>
      </c>
      <c r="E74" s="99"/>
      <c r="F74" s="100"/>
      <c r="G74" s="46">
        <v>6228</v>
      </c>
      <c r="H74" s="101">
        <f>J74+K74+L74+N74</f>
        <v>6572</v>
      </c>
      <c r="I74" s="102"/>
      <c r="J74" s="46">
        <v>1643</v>
      </c>
      <c r="K74" s="46">
        <v>1643</v>
      </c>
      <c r="L74" s="98">
        <v>1643</v>
      </c>
      <c r="M74" s="100"/>
      <c r="N74" s="68">
        <v>1643</v>
      </c>
      <c r="R74" s="23"/>
    </row>
    <row r="75" spans="1:19" ht="30.6" customHeight="1">
      <c r="A75" s="72" t="s">
        <v>102</v>
      </c>
      <c r="B75" s="140" t="s">
        <v>170</v>
      </c>
      <c r="C75" s="141"/>
      <c r="D75" s="98">
        <v>0</v>
      </c>
      <c r="E75" s="99"/>
      <c r="F75" s="100"/>
      <c r="G75" s="46">
        <v>487.1</v>
      </c>
      <c r="H75" s="101">
        <f t="shared" si="2"/>
        <v>2368.1000000000004</v>
      </c>
      <c r="I75" s="102"/>
      <c r="J75" s="46">
        <f>J61</f>
        <v>0</v>
      </c>
      <c r="K75" s="46">
        <f>K61</f>
        <v>1848.4</v>
      </c>
      <c r="L75" s="98">
        <f>L61</f>
        <v>518.70000000000005</v>
      </c>
      <c r="M75" s="100">
        <f>M61</f>
        <v>0</v>
      </c>
      <c r="N75" s="68">
        <f>N61</f>
        <v>1</v>
      </c>
    </row>
    <row r="76" spans="1:19" ht="17.25" customHeight="1">
      <c r="A76" s="69" t="s">
        <v>61</v>
      </c>
      <c r="B76" s="140" t="s">
        <v>171</v>
      </c>
      <c r="C76" s="141"/>
      <c r="D76" s="125">
        <v>0</v>
      </c>
      <c r="E76" s="133"/>
      <c r="F76" s="126"/>
      <c r="G76" s="45">
        <v>0</v>
      </c>
      <c r="H76" s="101">
        <f t="shared" si="2"/>
        <v>0</v>
      </c>
      <c r="I76" s="102"/>
      <c r="J76" s="45">
        <v>0</v>
      </c>
      <c r="K76" s="45">
        <v>0</v>
      </c>
      <c r="L76" s="125">
        <v>0</v>
      </c>
      <c r="M76" s="126"/>
      <c r="N76" s="70">
        <v>0</v>
      </c>
    </row>
    <row r="77" spans="1:19" ht="34.5" customHeight="1">
      <c r="A77" s="84" t="s">
        <v>117</v>
      </c>
      <c r="B77" s="142">
        <v>310</v>
      </c>
      <c r="C77" s="143"/>
      <c r="D77" s="101">
        <v>0</v>
      </c>
      <c r="E77" s="134"/>
      <c r="F77" s="102"/>
      <c r="G77" s="47">
        <v>0</v>
      </c>
      <c r="H77" s="101">
        <f t="shared" si="2"/>
        <v>0</v>
      </c>
      <c r="I77" s="102"/>
      <c r="J77" s="47">
        <v>0</v>
      </c>
      <c r="K77" s="47">
        <v>0</v>
      </c>
      <c r="L77" s="101">
        <v>0</v>
      </c>
      <c r="M77" s="102"/>
      <c r="N77" s="71">
        <v>0</v>
      </c>
    </row>
    <row r="78" spans="1:19" ht="49.2" customHeight="1">
      <c r="A78" s="67" t="s">
        <v>62</v>
      </c>
      <c r="B78" s="103">
        <v>311</v>
      </c>
      <c r="C78" s="104"/>
      <c r="D78" s="117">
        <v>0</v>
      </c>
      <c r="E78" s="119"/>
      <c r="F78" s="118"/>
      <c r="G78" s="49">
        <v>0</v>
      </c>
      <c r="H78" s="120">
        <f t="shared" si="2"/>
        <v>0</v>
      </c>
      <c r="I78" s="121"/>
      <c r="J78" s="49">
        <v>0</v>
      </c>
      <c r="K78" s="49">
        <v>0</v>
      </c>
      <c r="L78" s="117">
        <v>0</v>
      </c>
      <c r="M78" s="118"/>
      <c r="N78" s="85">
        <v>0</v>
      </c>
      <c r="R78" s="23"/>
    </row>
    <row r="79" spans="1:19" ht="17.25" customHeight="1">
      <c r="A79" s="69" t="s">
        <v>63</v>
      </c>
      <c r="B79" s="103">
        <v>312</v>
      </c>
      <c r="C79" s="104"/>
      <c r="D79" s="125">
        <v>0</v>
      </c>
      <c r="E79" s="133"/>
      <c r="F79" s="126"/>
      <c r="G79" s="45">
        <v>0</v>
      </c>
      <c r="H79" s="101">
        <f t="shared" si="2"/>
        <v>0</v>
      </c>
      <c r="I79" s="102"/>
      <c r="J79" s="45">
        <v>0</v>
      </c>
      <c r="K79" s="45">
        <v>0</v>
      </c>
      <c r="L79" s="125">
        <v>0</v>
      </c>
      <c r="M79" s="126"/>
      <c r="N79" s="70">
        <v>0</v>
      </c>
      <c r="S79" s="21"/>
    </row>
    <row r="80" spans="1:19" ht="17.25" customHeight="1">
      <c r="A80" s="69" t="s">
        <v>64</v>
      </c>
      <c r="B80" s="103">
        <v>313</v>
      </c>
      <c r="C80" s="104"/>
      <c r="D80" s="125">
        <v>0</v>
      </c>
      <c r="E80" s="133"/>
      <c r="F80" s="126"/>
      <c r="G80" s="45">
        <v>0</v>
      </c>
      <c r="H80" s="101">
        <f t="shared" si="2"/>
        <v>0</v>
      </c>
      <c r="I80" s="102"/>
      <c r="J80" s="45">
        <v>0</v>
      </c>
      <c r="K80" s="45">
        <v>0</v>
      </c>
      <c r="L80" s="125">
        <v>0</v>
      </c>
      <c r="M80" s="126"/>
      <c r="N80" s="70">
        <v>0</v>
      </c>
      <c r="R80" s="22"/>
      <c r="S80" s="32"/>
    </row>
    <row r="81" spans="1:18" ht="34.5" customHeight="1">
      <c r="A81" s="84" t="s">
        <v>118</v>
      </c>
      <c r="B81" s="142">
        <v>320</v>
      </c>
      <c r="C81" s="143"/>
      <c r="D81" s="101">
        <f>D82</f>
        <v>6397</v>
      </c>
      <c r="E81" s="134">
        <f>E82</f>
        <v>0</v>
      </c>
      <c r="F81" s="102">
        <f>F82</f>
        <v>0</v>
      </c>
      <c r="G81" s="47">
        <f>G82</f>
        <v>6076</v>
      </c>
      <c r="H81" s="101">
        <f>H82</f>
        <v>7416</v>
      </c>
      <c r="I81" s="102"/>
      <c r="J81" s="47">
        <f>J82</f>
        <v>1854</v>
      </c>
      <c r="K81" s="47">
        <f>K82</f>
        <v>1854</v>
      </c>
      <c r="L81" s="101">
        <f>L82</f>
        <v>1854</v>
      </c>
      <c r="M81" s="102"/>
      <c r="N81" s="71">
        <f>N82</f>
        <v>1854</v>
      </c>
    </row>
    <row r="82" spans="1:18" ht="48" customHeight="1">
      <c r="A82" s="67" t="s">
        <v>65</v>
      </c>
      <c r="B82" s="103">
        <v>321</v>
      </c>
      <c r="C82" s="104"/>
      <c r="D82" s="117">
        <v>6397</v>
      </c>
      <c r="E82" s="119"/>
      <c r="F82" s="118"/>
      <c r="G82" s="49">
        <v>6076</v>
      </c>
      <c r="H82" s="120">
        <f>J82+K82+L82+N82</f>
        <v>7416</v>
      </c>
      <c r="I82" s="121"/>
      <c r="J82" s="49">
        <v>1854</v>
      </c>
      <c r="K82" s="49">
        <v>1854</v>
      </c>
      <c r="L82" s="117">
        <v>1854</v>
      </c>
      <c r="M82" s="118"/>
      <c r="N82" s="85">
        <v>1854</v>
      </c>
    </row>
    <row r="83" spans="1:18" ht="17.25" customHeight="1">
      <c r="A83" s="69" t="s">
        <v>61</v>
      </c>
      <c r="B83" s="103">
        <v>322</v>
      </c>
      <c r="C83" s="104"/>
      <c r="D83" s="125">
        <v>0</v>
      </c>
      <c r="E83" s="133"/>
      <c r="F83" s="126"/>
      <c r="G83" s="45">
        <v>0</v>
      </c>
      <c r="H83" s="101">
        <f>J83+K83+L83+N83</f>
        <v>0</v>
      </c>
      <c r="I83" s="102"/>
      <c r="J83" s="45">
        <v>0</v>
      </c>
      <c r="K83" s="45">
        <v>0</v>
      </c>
      <c r="L83" s="125">
        <v>0</v>
      </c>
      <c r="M83" s="126"/>
      <c r="N83" s="70">
        <v>0</v>
      </c>
    </row>
    <row r="84" spans="1:18" ht="16.95" customHeight="1">
      <c r="A84" s="86" t="s">
        <v>103</v>
      </c>
      <c r="B84" s="103">
        <v>330</v>
      </c>
      <c r="C84" s="104"/>
      <c r="D84" s="101">
        <f>D85+D86</f>
        <v>891.8</v>
      </c>
      <c r="E84" s="134"/>
      <c r="F84" s="102"/>
      <c r="G84" s="47">
        <f>G85+G86</f>
        <v>1020</v>
      </c>
      <c r="H84" s="101">
        <f>H85+H86</f>
        <v>2308</v>
      </c>
      <c r="I84" s="102"/>
      <c r="J84" s="47">
        <f>J85+J86</f>
        <v>577</v>
      </c>
      <c r="K84" s="47">
        <f>K85+K86</f>
        <v>577</v>
      </c>
      <c r="L84" s="101">
        <f>L85+L86</f>
        <v>577</v>
      </c>
      <c r="M84" s="102"/>
      <c r="N84" s="71">
        <f>N85+N86</f>
        <v>577</v>
      </c>
    </row>
    <row r="85" spans="1:18" ht="17.25" customHeight="1">
      <c r="A85" s="69" t="s">
        <v>135</v>
      </c>
      <c r="B85" s="103">
        <v>331</v>
      </c>
      <c r="C85" s="104"/>
      <c r="D85" s="125">
        <v>0</v>
      </c>
      <c r="E85" s="133"/>
      <c r="F85" s="126"/>
      <c r="G85" s="45">
        <v>0</v>
      </c>
      <c r="H85" s="123">
        <f>J85+K85+L85+N85</f>
        <v>0</v>
      </c>
      <c r="I85" s="124"/>
      <c r="J85" s="45">
        <v>0</v>
      </c>
      <c r="K85" s="45">
        <v>0</v>
      </c>
      <c r="L85" s="125">
        <v>0</v>
      </c>
      <c r="M85" s="126"/>
      <c r="N85" s="70">
        <v>0</v>
      </c>
    </row>
    <row r="86" spans="1:18" ht="17.25" customHeight="1" thickBot="1">
      <c r="A86" s="87" t="s">
        <v>66</v>
      </c>
      <c r="B86" s="105">
        <v>332</v>
      </c>
      <c r="C86" s="106"/>
      <c r="D86" s="144">
        <v>891.8</v>
      </c>
      <c r="E86" s="145"/>
      <c r="F86" s="146"/>
      <c r="G86" s="63">
        <v>1020</v>
      </c>
      <c r="H86" s="147">
        <f>J86+K86+L86+N86</f>
        <v>2308</v>
      </c>
      <c r="I86" s="148"/>
      <c r="J86" s="63">
        <v>577</v>
      </c>
      <c r="K86" s="63">
        <v>577</v>
      </c>
      <c r="L86" s="144">
        <v>577</v>
      </c>
      <c r="M86" s="146"/>
      <c r="N86" s="88">
        <v>577</v>
      </c>
    </row>
    <row r="87" spans="1:18" ht="17.25" customHeight="1" thickBot="1">
      <c r="A87" s="107" t="s">
        <v>67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9"/>
      <c r="R87" s="22"/>
    </row>
    <row r="88" spans="1:18" ht="17.25" customHeight="1">
      <c r="A88" s="78" t="s">
        <v>68</v>
      </c>
      <c r="B88" s="110">
        <v>340</v>
      </c>
      <c r="C88" s="111"/>
      <c r="D88" s="112">
        <v>0</v>
      </c>
      <c r="E88" s="113"/>
      <c r="F88" s="114"/>
      <c r="G88" s="60">
        <v>0</v>
      </c>
      <c r="H88" s="115">
        <f t="shared" ref="H88:H97" si="3">J88+K88+L88+N88</f>
        <v>0</v>
      </c>
      <c r="I88" s="116"/>
      <c r="J88" s="60">
        <v>0</v>
      </c>
      <c r="K88" s="60">
        <v>0</v>
      </c>
      <c r="L88" s="112">
        <v>0</v>
      </c>
      <c r="M88" s="114"/>
      <c r="N88" s="79">
        <v>0</v>
      </c>
    </row>
    <row r="89" spans="1:18" ht="15.6">
      <c r="A89" s="72" t="s">
        <v>104</v>
      </c>
      <c r="B89" s="103">
        <v>341</v>
      </c>
      <c r="C89" s="104"/>
      <c r="D89" s="98">
        <v>0</v>
      </c>
      <c r="E89" s="99"/>
      <c r="F89" s="100"/>
      <c r="G89" s="46">
        <v>0</v>
      </c>
      <c r="H89" s="123">
        <f t="shared" si="3"/>
        <v>0</v>
      </c>
      <c r="I89" s="124"/>
      <c r="J89" s="46">
        <v>0</v>
      </c>
      <c r="K89" s="46">
        <v>0</v>
      </c>
      <c r="L89" s="98">
        <v>0</v>
      </c>
      <c r="M89" s="100"/>
      <c r="N89" s="68">
        <v>0</v>
      </c>
    </row>
    <row r="90" spans="1:18" ht="31.2" customHeight="1">
      <c r="A90" s="72" t="s">
        <v>105</v>
      </c>
      <c r="B90" s="103">
        <v>350</v>
      </c>
      <c r="C90" s="104"/>
      <c r="D90" s="98">
        <v>4635.5</v>
      </c>
      <c r="E90" s="99"/>
      <c r="F90" s="100"/>
      <c r="G90" s="46">
        <v>3446.8</v>
      </c>
      <c r="H90" s="101">
        <f t="shared" si="3"/>
        <v>6344</v>
      </c>
      <c r="I90" s="102"/>
      <c r="J90" s="46">
        <f>J91</f>
        <v>0</v>
      </c>
      <c r="K90" s="46">
        <v>4560</v>
      </c>
      <c r="L90" s="98">
        <v>1784</v>
      </c>
      <c r="M90" s="100"/>
      <c r="N90" s="68">
        <v>0</v>
      </c>
    </row>
    <row r="91" spans="1:18" ht="18.600000000000001" customHeight="1">
      <c r="A91" s="72" t="s">
        <v>104</v>
      </c>
      <c r="B91" s="103">
        <v>351</v>
      </c>
      <c r="C91" s="104"/>
      <c r="D91" s="98">
        <v>3557.3</v>
      </c>
      <c r="E91" s="99"/>
      <c r="F91" s="100"/>
      <c r="G91" s="46">
        <v>3446.8</v>
      </c>
      <c r="H91" s="101">
        <f>J91+K91+L91+N91</f>
        <v>6344</v>
      </c>
      <c r="I91" s="102"/>
      <c r="J91" s="46">
        <v>0</v>
      </c>
      <c r="K91" s="46">
        <v>4560</v>
      </c>
      <c r="L91" s="98">
        <v>1784</v>
      </c>
      <c r="M91" s="100"/>
      <c r="N91" s="68">
        <v>0</v>
      </c>
    </row>
    <row r="92" spans="1:18" ht="36" customHeight="1">
      <c r="A92" s="72" t="s">
        <v>154</v>
      </c>
      <c r="B92" s="103">
        <v>360</v>
      </c>
      <c r="C92" s="104"/>
      <c r="D92" s="98">
        <v>0</v>
      </c>
      <c r="E92" s="99"/>
      <c r="F92" s="100"/>
      <c r="G92" s="46">
        <v>0</v>
      </c>
      <c r="H92" s="101">
        <f t="shared" si="3"/>
        <v>54</v>
      </c>
      <c r="I92" s="102"/>
      <c r="J92" s="46">
        <v>0</v>
      </c>
      <c r="K92" s="46">
        <v>0</v>
      </c>
      <c r="L92" s="98">
        <v>54</v>
      </c>
      <c r="M92" s="100"/>
      <c r="N92" s="68">
        <v>0</v>
      </c>
    </row>
    <row r="93" spans="1:18" ht="15.6">
      <c r="A93" s="72" t="s">
        <v>104</v>
      </c>
      <c r="B93" s="103">
        <v>361</v>
      </c>
      <c r="C93" s="104"/>
      <c r="D93" s="98">
        <v>0</v>
      </c>
      <c r="E93" s="99"/>
      <c r="F93" s="100"/>
      <c r="G93" s="46">
        <v>0</v>
      </c>
      <c r="H93" s="101">
        <f t="shared" si="3"/>
        <v>54</v>
      </c>
      <c r="I93" s="102"/>
      <c r="J93" s="46">
        <v>0</v>
      </c>
      <c r="K93" s="46">
        <v>0</v>
      </c>
      <c r="L93" s="98">
        <f>L92</f>
        <v>54</v>
      </c>
      <c r="M93" s="100"/>
      <c r="N93" s="68">
        <v>0</v>
      </c>
    </row>
    <row r="94" spans="1:18" ht="34.5" customHeight="1">
      <c r="A94" s="67" t="s">
        <v>69</v>
      </c>
      <c r="B94" s="103">
        <v>370</v>
      </c>
      <c r="C94" s="104"/>
      <c r="D94" s="98">
        <v>0</v>
      </c>
      <c r="E94" s="99"/>
      <c r="F94" s="100"/>
      <c r="G94" s="46">
        <v>0</v>
      </c>
      <c r="H94" s="101">
        <f t="shared" si="3"/>
        <v>0</v>
      </c>
      <c r="I94" s="102"/>
      <c r="J94" s="46">
        <v>0</v>
      </c>
      <c r="K94" s="46">
        <v>0</v>
      </c>
      <c r="L94" s="98">
        <v>0</v>
      </c>
      <c r="M94" s="100"/>
      <c r="N94" s="68">
        <v>0</v>
      </c>
    </row>
    <row r="95" spans="1:18" ht="15.6">
      <c r="A95" s="72" t="s">
        <v>104</v>
      </c>
      <c r="B95" s="103">
        <v>371</v>
      </c>
      <c r="C95" s="104"/>
      <c r="D95" s="98">
        <v>0</v>
      </c>
      <c r="E95" s="99"/>
      <c r="F95" s="100"/>
      <c r="G95" s="46">
        <v>0</v>
      </c>
      <c r="H95" s="101">
        <f t="shared" si="3"/>
        <v>0</v>
      </c>
      <c r="I95" s="102"/>
      <c r="J95" s="46">
        <v>0</v>
      </c>
      <c r="K95" s="46">
        <v>0</v>
      </c>
      <c r="L95" s="98">
        <v>0</v>
      </c>
      <c r="M95" s="100"/>
      <c r="N95" s="68">
        <v>0</v>
      </c>
    </row>
    <row r="96" spans="1:18" ht="46.8">
      <c r="A96" s="67" t="s">
        <v>70</v>
      </c>
      <c r="B96" s="103">
        <v>380</v>
      </c>
      <c r="C96" s="104"/>
      <c r="D96" s="117">
        <v>3298.8</v>
      </c>
      <c r="E96" s="119"/>
      <c r="F96" s="118"/>
      <c r="G96" s="49">
        <v>7009.6</v>
      </c>
      <c r="H96" s="120">
        <f>J96+K96+L96+N96</f>
        <v>360</v>
      </c>
      <c r="I96" s="121"/>
      <c r="J96" s="49">
        <f>J97</f>
        <v>0</v>
      </c>
      <c r="K96" s="49">
        <v>360</v>
      </c>
      <c r="L96" s="117">
        <f>L97</f>
        <v>0</v>
      </c>
      <c r="M96" s="118"/>
      <c r="N96" s="85">
        <v>0</v>
      </c>
    </row>
    <row r="97" spans="1:14" ht="15.6">
      <c r="A97" s="72" t="s">
        <v>104</v>
      </c>
      <c r="B97" s="103">
        <v>381</v>
      </c>
      <c r="C97" s="104"/>
      <c r="D97" s="98">
        <v>2086.9</v>
      </c>
      <c r="E97" s="99"/>
      <c r="F97" s="100"/>
      <c r="G97" s="46">
        <v>7009.6</v>
      </c>
      <c r="H97" s="101">
        <f t="shared" si="3"/>
        <v>360</v>
      </c>
      <c r="I97" s="102"/>
      <c r="J97" s="46">
        <v>0</v>
      </c>
      <c r="K97" s="46">
        <v>360</v>
      </c>
      <c r="L97" s="98">
        <v>0</v>
      </c>
      <c r="M97" s="100"/>
      <c r="N97" s="68">
        <v>0</v>
      </c>
    </row>
    <row r="98" spans="1:14" ht="31.2">
      <c r="A98" s="86" t="s">
        <v>106</v>
      </c>
      <c r="B98" s="103">
        <v>390</v>
      </c>
      <c r="C98" s="104"/>
      <c r="D98" s="101">
        <f>D88+D90+D92+D94+D96</f>
        <v>7934.3</v>
      </c>
      <c r="E98" s="134"/>
      <c r="F98" s="102"/>
      <c r="G98" s="47">
        <f>G88+G90+G92+G94+G96</f>
        <v>10456.400000000001</v>
      </c>
      <c r="H98" s="101">
        <f>H88+H90+H92+H94+H96</f>
        <v>6758</v>
      </c>
      <c r="I98" s="102"/>
      <c r="J98" s="47">
        <f t="shared" ref="J98:L99" si="4">J88+J90+J92+J94+J96</f>
        <v>0</v>
      </c>
      <c r="K98" s="47">
        <f t="shared" si="4"/>
        <v>4920</v>
      </c>
      <c r="L98" s="101">
        <f t="shared" si="4"/>
        <v>1838</v>
      </c>
      <c r="M98" s="102"/>
      <c r="N98" s="71">
        <f>N88+N90+N92+N94+N96</f>
        <v>0</v>
      </c>
    </row>
    <row r="99" spans="1:14" ht="33.6" customHeight="1" thickBot="1">
      <c r="A99" s="80" t="s">
        <v>107</v>
      </c>
      <c r="B99" s="105">
        <v>391</v>
      </c>
      <c r="C99" s="106"/>
      <c r="D99" s="135">
        <f>D89+D91+D93+D95+D97</f>
        <v>5644.2000000000007</v>
      </c>
      <c r="E99" s="136"/>
      <c r="F99" s="137"/>
      <c r="G99" s="64">
        <f>G89+G91+G93+G95+G97</f>
        <v>10456.400000000001</v>
      </c>
      <c r="H99" s="135">
        <f>H89+H91+H93+H95+H97</f>
        <v>6758</v>
      </c>
      <c r="I99" s="137"/>
      <c r="J99" s="64">
        <f t="shared" si="4"/>
        <v>0</v>
      </c>
      <c r="K99" s="64">
        <f t="shared" si="4"/>
        <v>4920</v>
      </c>
      <c r="L99" s="135">
        <f t="shared" si="4"/>
        <v>1838</v>
      </c>
      <c r="M99" s="137"/>
      <c r="N99" s="89">
        <f>N89+N91+N93+N95+N97</f>
        <v>0</v>
      </c>
    </row>
    <row r="100" spans="1:14" ht="17.25" customHeight="1" thickBot="1">
      <c r="A100" s="107" t="s">
        <v>71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9"/>
    </row>
    <row r="101" spans="1:14" ht="17.25" customHeight="1">
      <c r="A101" s="78" t="s">
        <v>72</v>
      </c>
      <c r="B101" s="110">
        <v>400</v>
      </c>
      <c r="C101" s="111"/>
      <c r="D101" s="112">
        <v>262</v>
      </c>
      <c r="E101" s="113"/>
      <c r="F101" s="114"/>
      <c r="G101" s="60">
        <v>267</v>
      </c>
      <c r="H101" s="115">
        <f>(J101+K101+L101+N101)/4</f>
        <v>267</v>
      </c>
      <c r="I101" s="116"/>
      <c r="J101" s="60">
        <v>268</v>
      </c>
      <c r="K101" s="60">
        <v>266</v>
      </c>
      <c r="L101" s="112">
        <v>266</v>
      </c>
      <c r="M101" s="114"/>
      <c r="N101" s="79">
        <v>268</v>
      </c>
    </row>
    <row r="102" spans="1:14" ht="17.25" customHeight="1">
      <c r="A102" s="69" t="s">
        <v>73</v>
      </c>
      <c r="B102" s="103">
        <v>410</v>
      </c>
      <c r="C102" s="104"/>
      <c r="D102" s="125">
        <v>53369</v>
      </c>
      <c r="E102" s="133"/>
      <c r="F102" s="126"/>
      <c r="G102" s="45">
        <v>55000</v>
      </c>
      <c r="H102" s="123">
        <f>N102</f>
        <v>55000</v>
      </c>
      <c r="I102" s="124"/>
      <c r="J102" s="45">
        <v>55000</v>
      </c>
      <c r="K102" s="45">
        <v>55000</v>
      </c>
      <c r="L102" s="125">
        <v>55000</v>
      </c>
      <c r="M102" s="126"/>
      <c r="N102" s="70">
        <v>55000</v>
      </c>
    </row>
    <row r="103" spans="1:14" ht="17.25" customHeight="1">
      <c r="A103" s="69" t="s">
        <v>74</v>
      </c>
      <c r="B103" s="103">
        <v>420</v>
      </c>
      <c r="C103" s="104"/>
      <c r="D103" s="125">
        <v>0</v>
      </c>
      <c r="E103" s="133"/>
      <c r="F103" s="126"/>
      <c r="G103" s="45">
        <v>0</v>
      </c>
      <c r="H103" s="123">
        <v>0</v>
      </c>
      <c r="I103" s="124"/>
      <c r="J103" s="45">
        <v>0</v>
      </c>
      <c r="K103" s="45">
        <v>0</v>
      </c>
      <c r="L103" s="125">
        <v>0</v>
      </c>
      <c r="M103" s="126"/>
      <c r="N103" s="70">
        <v>0</v>
      </c>
    </row>
    <row r="104" spans="1:14" ht="34.5" customHeight="1" thickBot="1">
      <c r="A104" s="90" t="s">
        <v>75</v>
      </c>
      <c r="B104" s="128">
        <v>430</v>
      </c>
      <c r="C104" s="129"/>
      <c r="D104" s="130">
        <v>0</v>
      </c>
      <c r="E104" s="131"/>
      <c r="F104" s="132"/>
      <c r="G104" s="91">
        <v>0</v>
      </c>
      <c r="H104" s="138">
        <v>0</v>
      </c>
      <c r="I104" s="139"/>
      <c r="J104" s="91">
        <v>0</v>
      </c>
      <c r="K104" s="91">
        <v>0</v>
      </c>
      <c r="L104" s="130">
        <v>0</v>
      </c>
      <c r="M104" s="132"/>
      <c r="N104" s="92">
        <v>0</v>
      </c>
    </row>
    <row r="109" spans="1:14">
      <c r="A109" s="11" t="s">
        <v>119</v>
      </c>
      <c r="G109" s="8"/>
      <c r="H109" s="8"/>
      <c r="I109" s="8"/>
      <c r="K109" s="122" t="s">
        <v>126</v>
      </c>
      <c r="L109" s="122"/>
      <c r="M109" s="122"/>
      <c r="N109" s="9"/>
    </row>
    <row r="110" spans="1:14">
      <c r="A110" s="12" t="s">
        <v>122</v>
      </c>
      <c r="G110" s="10" t="s">
        <v>120</v>
      </c>
      <c r="L110" s="10" t="s">
        <v>121</v>
      </c>
    </row>
    <row r="113" spans="1:14" s="42" customFormat="1" ht="27" customHeight="1">
      <c r="A113" s="95" t="s">
        <v>174</v>
      </c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</row>
  </sheetData>
  <mergeCells count="373">
    <mergeCell ref="G2:N2"/>
    <mergeCell ref="M6:N6"/>
    <mergeCell ref="A3:D3"/>
    <mergeCell ref="E3:L3"/>
    <mergeCell ref="M3:N3"/>
    <mergeCell ref="A4:D4"/>
    <mergeCell ref="E4:L4"/>
    <mergeCell ref="M11:N11"/>
    <mergeCell ref="M4:N4"/>
    <mergeCell ref="A5:D5"/>
    <mergeCell ref="E5:L5"/>
    <mergeCell ref="M5:N5"/>
    <mergeCell ref="A7:D7"/>
    <mergeCell ref="E7:L7"/>
    <mergeCell ref="M7:N7"/>
    <mergeCell ref="A6:D6"/>
    <mergeCell ref="E6:L6"/>
    <mergeCell ref="A8:D8"/>
    <mergeCell ref="E8:L8"/>
    <mergeCell ref="M8:N8"/>
    <mergeCell ref="H18:I18"/>
    <mergeCell ref="L18:M18"/>
    <mergeCell ref="B18:C18"/>
    <mergeCell ref="A13:N13"/>
    <mergeCell ref="L17:M17"/>
    <mergeCell ref="D18:F18"/>
    <mergeCell ref="A9:D9"/>
    <mergeCell ref="E9:L9"/>
    <mergeCell ref="M9:N9"/>
    <mergeCell ref="A10:D10"/>
    <mergeCell ref="E10:L10"/>
    <mergeCell ref="M10:N10"/>
    <mergeCell ref="A11:D11"/>
    <mergeCell ref="E11:L11"/>
    <mergeCell ref="A16:A17"/>
    <mergeCell ref="B16:C17"/>
    <mergeCell ref="D16:F17"/>
    <mergeCell ref="G16:G17"/>
    <mergeCell ref="H16:I17"/>
    <mergeCell ref="J16:N16"/>
    <mergeCell ref="D23:F23"/>
    <mergeCell ref="H23:I23"/>
    <mergeCell ref="L23:M23"/>
    <mergeCell ref="B24:C24"/>
    <mergeCell ref="D24:F24"/>
    <mergeCell ref="H24:I24"/>
    <mergeCell ref="L24:M24"/>
    <mergeCell ref="A19:N19"/>
    <mergeCell ref="B20:C20"/>
    <mergeCell ref="D20:F20"/>
    <mergeCell ref="H20:I20"/>
    <mergeCell ref="L20:M20"/>
    <mergeCell ref="B21:C21"/>
    <mergeCell ref="B28:C28"/>
    <mergeCell ref="D28:F28"/>
    <mergeCell ref="H28:I28"/>
    <mergeCell ref="L28:M28"/>
    <mergeCell ref="D21:F21"/>
    <mergeCell ref="H21:I21"/>
    <mergeCell ref="L21:M21"/>
    <mergeCell ref="B22:C22"/>
    <mergeCell ref="D22:F22"/>
    <mergeCell ref="H22:I22"/>
    <mergeCell ref="L22:M22"/>
    <mergeCell ref="B25:C25"/>
    <mergeCell ref="D25:F25"/>
    <mergeCell ref="H25:I25"/>
    <mergeCell ref="L25:M25"/>
    <mergeCell ref="B26:C26"/>
    <mergeCell ref="D26:F26"/>
    <mergeCell ref="H26:I26"/>
    <mergeCell ref="L26:M26"/>
    <mergeCell ref="B23:C23"/>
    <mergeCell ref="B27:C27"/>
    <mergeCell ref="D27:F27"/>
    <mergeCell ref="H27:I27"/>
    <mergeCell ref="L27:M27"/>
    <mergeCell ref="B36:C36"/>
    <mergeCell ref="D36:F36"/>
    <mergeCell ref="H36:I36"/>
    <mergeCell ref="L36:M36"/>
    <mergeCell ref="B29:C29"/>
    <mergeCell ref="D29:F29"/>
    <mergeCell ref="H29:I29"/>
    <mergeCell ref="L29:M29"/>
    <mergeCell ref="B30:C30"/>
    <mergeCell ref="D30:F30"/>
    <mergeCell ref="H30:I30"/>
    <mergeCell ref="L30:M30"/>
    <mergeCell ref="B31:C31"/>
    <mergeCell ref="D31:F31"/>
    <mergeCell ref="H31:I31"/>
    <mergeCell ref="L31:M31"/>
    <mergeCell ref="B32:C32"/>
    <mergeCell ref="D32:F32"/>
    <mergeCell ref="H32:I32"/>
    <mergeCell ref="L32:M32"/>
    <mergeCell ref="B33:C33"/>
    <mergeCell ref="D33:F33"/>
    <mergeCell ref="H33:I33"/>
    <mergeCell ref="L33:M33"/>
    <mergeCell ref="B34:C34"/>
    <mergeCell ref="D34:F34"/>
    <mergeCell ref="H34:I34"/>
    <mergeCell ref="L34:M34"/>
    <mergeCell ref="B35:C35"/>
    <mergeCell ref="D35:F35"/>
    <mergeCell ref="H35:I35"/>
    <mergeCell ref="L35:M35"/>
    <mergeCell ref="B44:C44"/>
    <mergeCell ref="D44:F44"/>
    <mergeCell ref="H44:I44"/>
    <mergeCell ref="L44:M44"/>
    <mergeCell ref="B37:C37"/>
    <mergeCell ref="D37:F37"/>
    <mergeCell ref="H37:I37"/>
    <mergeCell ref="L37:M37"/>
    <mergeCell ref="B38:C38"/>
    <mergeCell ref="D38:F38"/>
    <mergeCell ref="H38:I38"/>
    <mergeCell ref="L38:M38"/>
    <mergeCell ref="B39:C39"/>
    <mergeCell ref="D39:F39"/>
    <mergeCell ref="H39:I39"/>
    <mergeCell ref="L39:M39"/>
    <mergeCell ref="B40:C40"/>
    <mergeCell ref="D40:F40"/>
    <mergeCell ref="H40:I40"/>
    <mergeCell ref="L40:M40"/>
    <mergeCell ref="B41:C41"/>
    <mergeCell ref="D41:F41"/>
    <mergeCell ref="H41:I41"/>
    <mergeCell ref="L41:M41"/>
    <mergeCell ref="B42:C42"/>
    <mergeCell ref="D42:F42"/>
    <mergeCell ref="H42:I42"/>
    <mergeCell ref="L42:M42"/>
    <mergeCell ref="B43:C43"/>
    <mergeCell ref="D43:F43"/>
    <mergeCell ref="H43:I43"/>
    <mergeCell ref="L43:M43"/>
    <mergeCell ref="B52:C52"/>
    <mergeCell ref="D52:F52"/>
    <mergeCell ref="H52:I52"/>
    <mergeCell ref="L52:M52"/>
    <mergeCell ref="B45:C45"/>
    <mergeCell ref="D45:F45"/>
    <mergeCell ref="H45:I45"/>
    <mergeCell ref="L45:M45"/>
    <mergeCell ref="B46:C46"/>
    <mergeCell ref="D46:F46"/>
    <mergeCell ref="H46:I46"/>
    <mergeCell ref="L46:M46"/>
    <mergeCell ref="B47:C47"/>
    <mergeCell ref="D47:F47"/>
    <mergeCell ref="H47:I47"/>
    <mergeCell ref="L47:M47"/>
    <mergeCell ref="B48:C48"/>
    <mergeCell ref="D48:F48"/>
    <mergeCell ref="H48:I48"/>
    <mergeCell ref="L48:M48"/>
    <mergeCell ref="B49:C49"/>
    <mergeCell ref="D49:F49"/>
    <mergeCell ref="H49:I49"/>
    <mergeCell ref="L49:M49"/>
    <mergeCell ref="B50:C50"/>
    <mergeCell ref="D50:F50"/>
    <mergeCell ref="H50:I50"/>
    <mergeCell ref="L50:M50"/>
    <mergeCell ref="B51:C51"/>
    <mergeCell ref="D51:F51"/>
    <mergeCell ref="H51:I51"/>
    <mergeCell ref="L51:M51"/>
    <mergeCell ref="B60:C60"/>
    <mergeCell ref="D60:F60"/>
    <mergeCell ref="H60:I60"/>
    <mergeCell ref="L60:M60"/>
    <mergeCell ref="B53:C53"/>
    <mergeCell ref="D53:F53"/>
    <mergeCell ref="H53:I53"/>
    <mergeCell ref="L53:M53"/>
    <mergeCell ref="B54:C54"/>
    <mergeCell ref="D54:F54"/>
    <mergeCell ref="H54:I54"/>
    <mergeCell ref="L54:M54"/>
    <mergeCell ref="B55:C55"/>
    <mergeCell ref="D55:F55"/>
    <mergeCell ref="H55:I55"/>
    <mergeCell ref="L55:M55"/>
    <mergeCell ref="B56:C56"/>
    <mergeCell ref="D56:F56"/>
    <mergeCell ref="H56:I56"/>
    <mergeCell ref="L56:M56"/>
    <mergeCell ref="B57:C57"/>
    <mergeCell ref="D57:F57"/>
    <mergeCell ref="H57:I57"/>
    <mergeCell ref="L57:M57"/>
    <mergeCell ref="B58:C58"/>
    <mergeCell ref="D58:F58"/>
    <mergeCell ref="H58:I58"/>
    <mergeCell ref="L58:M58"/>
    <mergeCell ref="B59:C59"/>
    <mergeCell ref="D59:F59"/>
    <mergeCell ref="H59:I59"/>
    <mergeCell ref="L59:M59"/>
    <mergeCell ref="B67:C67"/>
    <mergeCell ref="D67:F67"/>
    <mergeCell ref="H67:I67"/>
    <mergeCell ref="L67:M67"/>
    <mergeCell ref="B61:C61"/>
    <mergeCell ref="D61:F61"/>
    <mergeCell ref="H61:I61"/>
    <mergeCell ref="L61:M61"/>
    <mergeCell ref="A62:N62"/>
    <mergeCell ref="B63:C63"/>
    <mergeCell ref="D63:F63"/>
    <mergeCell ref="H63:I63"/>
    <mergeCell ref="L63:M63"/>
    <mergeCell ref="B64:C64"/>
    <mergeCell ref="D64:F64"/>
    <mergeCell ref="H64:I64"/>
    <mergeCell ref="L64:M64"/>
    <mergeCell ref="B65:C65"/>
    <mergeCell ref="D65:F65"/>
    <mergeCell ref="H65:I65"/>
    <mergeCell ref="L65:M65"/>
    <mergeCell ref="B66:C66"/>
    <mergeCell ref="D66:F66"/>
    <mergeCell ref="H66:I66"/>
    <mergeCell ref="L66:M66"/>
    <mergeCell ref="B68:C68"/>
    <mergeCell ref="D68:F68"/>
    <mergeCell ref="H68:I68"/>
    <mergeCell ref="L68:M68"/>
    <mergeCell ref="A69:N69"/>
    <mergeCell ref="B70:C70"/>
    <mergeCell ref="D70:F70"/>
    <mergeCell ref="H70:I70"/>
    <mergeCell ref="L70:M70"/>
    <mergeCell ref="B78:C78"/>
    <mergeCell ref="D78:F78"/>
    <mergeCell ref="H78:I78"/>
    <mergeCell ref="L78:M78"/>
    <mergeCell ref="B71:C71"/>
    <mergeCell ref="D71:F71"/>
    <mergeCell ref="H71:I71"/>
    <mergeCell ref="L71:M71"/>
    <mergeCell ref="B72:C72"/>
    <mergeCell ref="D72:F72"/>
    <mergeCell ref="H72:I72"/>
    <mergeCell ref="L72:M72"/>
    <mergeCell ref="B73:C73"/>
    <mergeCell ref="D73:F73"/>
    <mergeCell ref="H73:I73"/>
    <mergeCell ref="L73:M73"/>
    <mergeCell ref="B74:C74"/>
    <mergeCell ref="D74:F74"/>
    <mergeCell ref="H74:I74"/>
    <mergeCell ref="L74:M74"/>
    <mergeCell ref="B75:C75"/>
    <mergeCell ref="D75:F75"/>
    <mergeCell ref="H75:I75"/>
    <mergeCell ref="L75:M75"/>
    <mergeCell ref="B76:C76"/>
    <mergeCell ref="D76:F76"/>
    <mergeCell ref="H76:I76"/>
    <mergeCell ref="L76:M76"/>
    <mergeCell ref="B77:C77"/>
    <mergeCell ref="D77:F77"/>
    <mergeCell ref="H77:I77"/>
    <mergeCell ref="L77:M77"/>
    <mergeCell ref="B86:C86"/>
    <mergeCell ref="D86:F86"/>
    <mergeCell ref="H86:I86"/>
    <mergeCell ref="L86:M86"/>
    <mergeCell ref="B79:C79"/>
    <mergeCell ref="D79:F79"/>
    <mergeCell ref="H79:I79"/>
    <mergeCell ref="L79:M79"/>
    <mergeCell ref="B80:C80"/>
    <mergeCell ref="D80:F80"/>
    <mergeCell ref="H80:I80"/>
    <mergeCell ref="L80:M80"/>
    <mergeCell ref="H84:I84"/>
    <mergeCell ref="L84:M84"/>
    <mergeCell ref="B81:C81"/>
    <mergeCell ref="D81:F81"/>
    <mergeCell ref="B88:C88"/>
    <mergeCell ref="D88:F88"/>
    <mergeCell ref="H88:I88"/>
    <mergeCell ref="L88:M88"/>
    <mergeCell ref="B83:C83"/>
    <mergeCell ref="D83:F83"/>
    <mergeCell ref="H83:I83"/>
    <mergeCell ref="L83:M83"/>
    <mergeCell ref="B84:C84"/>
    <mergeCell ref="D84:F84"/>
    <mergeCell ref="B85:C85"/>
    <mergeCell ref="D85:F85"/>
    <mergeCell ref="H85:I85"/>
    <mergeCell ref="L85:M85"/>
    <mergeCell ref="A87:N87"/>
    <mergeCell ref="L90:M90"/>
    <mergeCell ref="B92:C92"/>
    <mergeCell ref="D90:F90"/>
    <mergeCell ref="H90:I90"/>
    <mergeCell ref="B91:C91"/>
    <mergeCell ref="D91:F91"/>
    <mergeCell ref="H91:I91"/>
    <mergeCell ref="L91:M91"/>
    <mergeCell ref="B90:C90"/>
    <mergeCell ref="K109:M109"/>
    <mergeCell ref="H102:I102"/>
    <mergeCell ref="L102:M102"/>
    <mergeCell ref="A14:N14"/>
    <mergeCell ref="B104:C104"/>
    <mergeCell ref="D104:F104"/>
    <mergeCell ref="B103:C103"/>
    <mergeCell ref="D103:F103"/>
    <mergeCell ref="H103:I103"/>
    <mergeCell ref="L103:M103"/>
    <mergeCell ref="D102:F102"/>
    <mergeCell ref="L97:M97"/>
    <mergeCell ref="B98:C98"/>
    <mergeCell ref="D98:F98"/>
    <mergeCell ref="L98:M98"/>
    <mergeCell ref="H94:I94"/>
    <mergeCell ref="L94:M94"/>
    <mergeCell ref="D99:F99"/>
    <mergeCell ref="H99:I99"/>
    <mergeCell ref="L99:M99"/>
    <mergeCell ref="H104:I104"/>
    <mergeCell ref="L104:M104"/>
    <mergeCell ref="B95:C95"/>
    <mergeCell ref="D95:F95"/>
    <mergeCell ref="B102:C102"/>
    <mergeCell ref="D97:F97"/>
    <mergeCell ref="H97:I97"/>
    <mergeCell ref="A100:N100"/>
    <mergeCell ref="B101:C101"/>
    <mergeCell ref="D101:F101"/>
    <mergeCell ref="H101:I101"/>
    <mergeCell ref="L101:M101"/>
    <mergeCell ref="L96:M96"/>
    <mergeCell ref="H98:I98"/>
    <mergeCell ref="B97:C97"/>
    <mergeCell ref="B96:C96"/>
    <mergeCell ref="D96:F96"/>
    <mergeCell ref="H96:I96"/>
    <mergeCell ref="A2:F2"/>
    <mergeCell ref="H1:N1"/>
    <mergeCell ref="D92:F92"/>
    <mergeCell ref="H92:I92"/>
    <mergeCell ref="L92:M92"/>
    <mergeCell ref="B94:C94"/>
    <mergeCell ref="H95:I95"/>
    <mergeCell ref="L95:M95"/>
    <mergeCell ref="B99:C99"/>
    <mergeCell ref="D94:F94"/>
    <mergeCell ref="B93:C93"/>
    <mergeCell ref="H81:I81"/>
    <mergeCell ref="L81:M81"/>
    <mergeCell ref="B82:C82"/>
    <mergeCell ref="D82:F82"/>
    <mergeCell ref="H82:I82"/>
    <mergeCell ref="L82:M82"/>
    <mergeCell ref="D93:F93"/>
    <mergeCell ref="H93:I93"/>
    <mergeCell ref="L93:M93"/>
    <mergeCell ref="B89:C89"/>
    <mergeCell ref="D89:F89"/>
    <mergeCell ref="H89:I89"/>
    <mergeCell ref="L89:M89"/>
  </mergeCells>
  <phoneticPr fontId="0" type="noConversion"/>
  <pageMargins left="0.70866141732283472" right="0.31496062992125984" top="0.55118110236220474" bottom="0.35433070866141736" header="0.31496062992125984" footer="0.31496062992125984"/>
  <pageSetup paperSize="9" scale="90" orientation="portrait" r:id="rId1"/>
  <rowBreaks count="2" manualBreakCount="2">
    <brk id="37" max="13" man="1"/>
    <brk id="76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topLeftCell="A10" zoomScale="145" zoomScaleNormal="145" workbookViewId="0">
      <selection activeCell="K11" sqref="K11"/>
    </sheetView>
  </sheetViews>
  <sheetFormatPr defaultRowHeight="13.2"/>
  <cols>
    <col min="1" max="1" width="50.33203125" customWidth="1"/>
    <col min="2" max="2" width="13.33203125" style="5" customWidth="1"/>
    <col min="3" max="3" width="3.6640625" customWidth="1"/>
    <col min="4" max="4" width="2.109375" hidden="1" customWidth="1"/>
    <col min="5" max="5" width="0.109375" hidden="1" customWidth="1"/>
    <col min="6" max="6" width="7.109375" customWidth="1"/>
    <col min="7" max="7" width="7.44140625" customWidth="1"/>
    <col min="10" max="10" width="13.6640625" customWidth="1"/>
  </cols>
  <sheetData>
    <row r="2" spans="1:11" ht="33" customHeight="1">
      <c r="A2" s="229" t="s">
        <v>110</v>
      </c>
      <c r="B2" s="230"/>
      <c r="C2" s="230"/>
      <c r="D2" s="230"/>
      <c r="E2" s="230"/>
      <c r="F2" s="230"/>
      <c r="G2" s="230"/>
      <c r="H2" s="230"/>
      <c r="I2" s="230"/>
    </row>
    <row r="3" spans="1:11" ht="18.600000000000001" customHeight="1">
      <c r="A3" s="231" t="s">
        <v>160</v>
      </c>
      <c r="B3" s="232"/>
      <c r="C3" s="232"/>
      <c r="D3" s="232"/>
      <c r="E3" s="232"/>
      <c r="F3" s="232"/>
      <c r="G3" s="232"/>
      <c r="H3" s="232"/>
      <c r="I3" s="232"/>
    </row>
    <row r="4" spans="1:11" ht="14.25" customHeight="1">
      <c r="A4" s="233" t="s">
        <v>132</v>
      </c>
      <c r="B4" s="233"/>
      <c r="C4" s="233"/>
      <c r="D4" s="233"/>
      <c r="E4" s="233"/>
      <c r="F4" s="233"/>
      <c r="G4" s="233"/>
      <c r="H4" s="233"/>
      <c r="I4" s="233"/>
    </row>
    <row r="5" spans="1:11" ht="14.25" customHeight="1">
      <c r="A5" s="234" t="s">
        <v>109</v>
      </c>
      <c r="B5" s="234"/>
      <c r="C5" s="234"/>
      <c r="D5" s="234"/>
      <c r="E5" s="234"/>
      <c r="F5" s="234"/>
      <c r="G5" s="234"/>
      <c r="H5" s="234"/>
      <c r="I5" s="234"/>
    </row>
    <row r="6" spans="1:11" ht="14.25" customHeight="1">
      <c r="A6" s="33"/>
      <c r="B6" s="33"/>
      <c r="C6" s="33"/>
      <c r="D6" s="33"/>
      <c r="E6" s="33"/>
      <c r="F6" s="33"/>
      <c r="G6" s="33"/>
      <c r="H6" s="33"/>
      <c r="I6" s="33"/>
    </row>
    <row r="7" spans="1:11" ht="17.25" customHeight="1">
      <c r="A7" s="226" t="s">
        <v>77</v>
      </c>
      <c r="B7" s="227"/>
      <c r="C7" s="227"/>
      <c r="D7" s="227"/>
      <c r="E7" s="227"/>
      <c r="F7" s="227"/>
      <c r="G7" s="227"/>
      <c r="H7" s="227"/>
      <c r="I7" s="227"/>
    </row>
    <row r="8" spans="1:11" ht="114" customHeight="1">
      <c r="A8" s="226" t="s">
        <v>166</v>
      </c>
      <c r="B8" s="227"/>
      <c r="C8" s="227"/>
      <c r="D8" s="227"/>
      <c r="E8" s="227"/>
      <c r="F8" s="227"/>
      <c r="G8" s="227"/>
      <c r="H8" s="227"/>
      <c r="I8" s="227"/>
      <c r="J8" s="41"/>
      <c r="K8" s="41"/>
    </row>
    <row r="9" spans="1:11" ht="17.25" customHeight="1">
      <c r="A9" s="226" t="s">
        <v>165</v>
      </c>
      <c r="B9" s="227"/>
      <c r="C9" s="227"/>
      <c r="D9" s="227"/>
      <c r="E9" s="227"/>
      <c r="F9" s="227"/>
      <c r="G9" s="227"/>
      <c r="H9" s="227"/>
      <c r="I9" s="227"/>
    </row>
    <row r="10" spans="1:11" ht="17.25" customHeight="1">
      <c r="A10" s="226" t="s">
        <v>164</v>
      </c>
      <c r="B10" s="227"/>
      <c r="C10" s="227"/>
      <c r="D10" s="227"/>
      <c r="E10" s="227"/>
      <c r="F10" s="227"/>
      <c r="G10" s="227"/>
      <c r="H10" s="227"/>
      <c r="I10" s="227"/>
    </row>
    <row r="11" spans="1:11" ht="17.25" customHeight="1">
      <c r="A11" s="226" t="s">
        <v>161</v>
      </c>
      <c r="B11" s="227"/>
      <c r="C11" s="227"/>
      <c r="D11" s="227"/>
      <c r="E11" s="227"/>
      <c r="F11" s="227"/>
      <c r="G11" s="227"/>
      <c r="H11" s="227"/>
      <c r="I11" s="227"/>
    </row>
    <row r="12" spans="1:11" ht="17.25" customHeight="1">
      <c r="A12" s="226" t="s">
        <v>167</v>
      </c>
      <c r="B12" s="227"/>
      <c r="C12" s="227"/>
      <c r="D12" s="227"/>
      <c r="E12" s="227"/>
      <c r="F12" s="227"/>
      <c r="G12" s="227"/>
      <c r="H12" s="227"/>
      <c r="I12" s="227"/>
    </row>
    <row r="13" spans="1:11" ht="17.25" customHeight="1">
      <c r="A13" s="228" t="s">
        <v>162</v>
      </c>
      <c r="B13" s="227"/>
      <c r="C13" s="227"/>
      <c r="D13" s="227"/>
      <c r="E13" s="227"/>
      <c r="F13" s="227"/>
      <c r="G13" s="227"/>
      <c r="H13" s="227"/>
      <c r="I13" s="227"/>
    </row>
    <row r="14" spans="1:11" ht="17.25" customHeight="1">
      <c r="A14" s="226" t="s">
        <v>78</v>
      </c>
      <c r="B14" s="227"/>
      <c r="C14" s="227"/>
      <c r="D14" s="227"/>
      <c r="E14" s="227"/>
      <c r="F14" s="227"/>
      <c r="G14" s="227"/>
      <c r="H14" s="227"/>
      <c r="I14" s="227"/>
    </row>
    <row r="15" spans="1:11" ht="37.5" customHeight="1">
      <c r="A15" s="226" t="s">
        <v>163</v>
      </c>
      <c r="B15" s="227"/>
      <c r="C15" s="227"/>
      <c r="D15" s="227"/>
      <c r="E15" s="227"/>
      <c r="F15" s="227"/>
      <c r="G15" s="227"/>
      <c r="H15" s="227"/>
      <c r="I15" s="227"/>
    </row>
    <row r="17" spans="1:9" ht="15.6">
      <c r="A17" s="226"/>
      <c r="B17" s="227"/>
      <c r="C17" s="227"/>
      <c r="D17" s="227"/>
      <c r="E17" s="227"/>
      <c r="F17" s="227"/>
      <c r="G17" s="227"/>
      <c r="H17" s="227"/>
      <c r="I17" s="227"/>
    </row>
    <row r="40" spans="2:2">
      <c r="B40"/>
    </row>
    <row r="41" spans="2:2">
      <c r="B41"/>
    </row>
    <row r="42" spans="2:2">
      <c r="B42"/>
    </row>
    <row r="43" spans="2:2">
      <c r="B43"/>
    </row>
  </sheetData>
  <mergeCells count="14">
    <mergeCell ref="A8:I8"/>
    <mergeCell ref="A2:I2"/>
    <mergeCell ref="A3:I3"/>
    <mergeCell ref="A4:I4"/>
    <mergeCell ref="A5:I5"/>
    <mergeCell ref="A7:I7"/>
    <mergeCell ref="A15:I15"/>
    <mergeCell ref="A17:I17"/>
    <mergeCell ref="A9:I9"/>
    <mergeCell ref="A10:I10"/>
    <mergeCell ref="A11:I11"/>
    <mergeCell ref="A12:I12"/>
    <mergeCell ref="A13:I13"/>
    <mergeCell ref="A14:I14"/>
  </mergeCells>
  <phoneticPr fontId="0" type="noConversion"/>
  <pageMargins left="0.70866141732283472" right="0.31496062992125984" top="0.35433070866141736" bottom="0.35433070866141736" header="0.31496062992125984" footer="0.31496062992125984"/>
  <pageSetup paperSize="9" fitToWidth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7" zoomScaleNormal="100" workbookViewId="0">
      <selection activeCell="N8" sqref="N8:Q8"/>
    </sheetView>
  </sheetViews>
  <sheetFormatPr defaultRowHeight="13.2"/>
  <cols>
    <col min="1" max="1" width="5.44140625" customWidth="1"/>
    <col min="2" max="2" width="6" style="5" customWidth="1"/>
    <col min="3" max="3" width="10.77734375" customWidth="1"/>
    <col min="4" max="4" width="9.77734375" customWidth="1"/>
    <col min="5" max="5" width="16.33203125" customWidth="1"/>
    <col min="6" max="6" width="3" customWidth="1"/>
    <col min="7" max="7" width="16.33203125" customWidth="1"/>
    <col min="8" max="8" width="10.44140625" hidden="1" customWidth="1"/>
    <col min="9" max="9" width="10" customWidth="1"/>
    <col min="10" max="10" width="6" customWidth="1"/>
    <col min="11" max="11" width="3.33203125" customWidth="1"/>
    <col min="12" max="12" width="10.77734375" customWidth="1"/>
    <col min="13" max="13" width="3" customWidth="1"/>
    <col min="14" max="14" width="6" customWidth="1"/>
    <col min="15" max="15" width="17" customWidth="1"/>
    <col min="16" max="16" width="0.33203125" customWidth="1"/>
    <col min="17" max="17" width="0.33203125" hidden="1" customWidth="1"/>
    <col min="18" max="18" width="4.109375" customWidth="1"/>
  </cols>
  <sheetData>
    <row r="1" spans="1:17" ht="31.95" customHeight="1">
      <c r="A1" s="269" t="s">
        <v>115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  <c r="O1" s="270"/>
      <c r="P1" s="270"/>
      <c r="Q1" s="270"/>
    </row>
    <row r="2" spans="1:17" ht="73.95" customHeight="1">
      <c r="A2" s="271" t="s">
        <v>79</v>
      </c>
      <c r="B2" s="272"/>
      <c r="C2" s="272"/>
      <c r="D2" s="272"/>
      <c r="E2" s="272"/>
      <c r="F2" s="273"/>
      <c r="G2" s="277" t="s">
        <v>80</v>
      </c>
      <c r="H2" s="278"/>
      <c r="I2" s="278"/>
      <c r="J2" s="279"/>
      <c r="K2" s="280" t="s">
        <v>157</v>
      </c>
      <c r="L2" s="281"/>
      <c r="M2" s="281"/>
      <c r="N2" s="284" t="s">
        <v>158</v>
      </c>
      <c r="O2" s="285"/>
      <c r="P2" s="285"/>
      <c r="Q2" s="285"/>
    </row>
    <row r="3" spans="1:17" ht="108.45" customHeight="1">
      <c r="A3" s="274"/>
      <c r="B3" s="275"/>
      <c r="C3" s="275"/>
      <c r="D3" s="275"/>
      <c r="E3" s="275"/>
      <c r="F3" s="276"/>
      <c r="G3" s="286" t="s">
        <v>81</v>
      </c>
      <c r="H3" s="287"/>
      <c r="I3" s="286" t="s">
        <v>82</v>
      </c>
      <c r="J3" s="287"/>
      <c r="K3" s="282"/>
      <c r="L3" s="283"/>
      <c r="M3" s="283"/>
      <c r="N3" s="285"/>
      <c r="O3" s="285"/>
      <c r="P3" s="285"/>
      <c r="Q3" s="285"/>
    </row>
    <row r="4" spans="1:17" ht="17.25" customHeight="1">
      <c r="A4" s="264">
        <v>1</v>
      </c>
      <c r="B4" s="265"/>
      <c r="C4" s="265"/>
      <c r="D4" s="265"/>
      <c r="E4" s="265"/>
      <c r="F4" s="266"/>
      <c r="G4" s="264">
        <v>2</v>
      </c>
      <c r="H4" s="266"/>
      <c r="I4" s="264">
        <v>3</v>
      </c>
      <c r="J4" s="266"/>
      <c r="K4" s="264">
        <v>4</v>
      </c>
      <c r="L4" s="265"/>
      <c r="M4" s="265"/>
      <c r="N4" s="235">
        <v>5</v>
      </c>
      <c r="O4" s="235"/>
      <c r="P4" s="235"/>
      <c r="Q4" s="235"/>
    </row>
    <row r="5" spans="1:17" ht="17.25" customHeight="1">
      <c r="A5" s="211" t="s">
        <v>128</v>
      </c>
      <c r="B5" s="195"/>
      <c r="C5" s="195"/>
      <c r="D5" s="195"/>
      <c r="E5" s="195"/>
      <c r="F5" s="212"/>
      <c r="G5" s="37">
        <v>48.9</v>
      </c>
      <c r="H5" s="38"/>
      <c r="I5" s="261">
        <f>N5/$N$8*100</f>
        <v>47.381724453313382</v>
      </c>
      <c r="J5" s="262"/>
      <c r="K5" s="267">
        <f>27034+234</f>
        <v>27268</v>
      </c>
      <c r="L5" s="268"/>
      <c r="M5" s="268"/>
      <c r="N5" s="263">
        <v>28493</v>
      </c>
      <c r="O5" s="263"/>
      <c r="P5" s="263"/>
      <c r="Q5" s="40"/>
    </row>
    <row r="6" spans="1:17" ht="14.7" customHeight="1">
      <c r="A6" s="211" t="s">
        <v>127</v>
      </c>
      <c r="B6" s="195"/>
      <c r="C6" s="195"/>
      <c r="D6" s="195"/>
      <c r="E6" s="195"/>
      <c r="F6" s="212"/>
      <c r="G6" s="261">
        <v>47.2</v>
      </c>
      <c r="H6" s="262"/>
      <c r="I6" s="261">
        <f>N6/$N$8*100</f>
        <v>47.795792799534382</v>
      </c>
      <c r="J6" s="262"/>
      <c r="K6" s="182">
        <f>26120+216</f>
        <v>26336</v>
      </c>
      <c r="L6" s="183"/>
      <c r="M6" s="183"/>
      <c r="N6" s="260">
        <v>28742</v>
      </c>
      <c r="O6" s="260"/>
      <c r="P6" s="260"/>
      <c r="Q6" s="260"/>
    </row>
    <row r="7" spans="1:17" ht="14.7" customHeight="1">
      <c r="A7" s="211" t="s">
        <v>155</v>
      </c>
      <c r="B7" s="195"/>
      <c r="C7" s="195"/>
      <c r="D7" s="195"/>
      <c r="E7" s="195"/>
      <c r="F7" s="212"/>
      <c r="G7" s="261">
        <v>3.9</v>
      </c>
      <c r="H7" s="262"/>
      <c r="I7" s="261">
        <f>N7/$N$8*100</f>
        <v>4.8224827471522413</v>
      </c>
      <c r="J7" s="262"/>
      <c r="K7" s="182">
        <v>2181</v>
      </c>
      <c r="L7" s="183"/>
      <c r="M7" s="183"/>
      <c r="N7" s="260">
        <v>2900</v>
      </c>
      <c r="O7" s="260"/>
      <c r="P7" s="260"/>
      <c r="Q7" s="260"/>
    </row>
    <row r="8" spans="1:17" ht="17.25" customHeight="1">
      <c r="A8" s="253" t="s">
        <v>83</v>
      </c>
      <c r="B8" s="254"/>
      <c r="C8" s="254"/>
      <c r="D8" s="254"/>
      <c r="E8" s="254"/>
      <c r="F8" s="255"/>
      <c r="G8" s="256">
        <f>G5+G6+G7</f>
        <v>100</v>
      </c>
      <c r="H8" s="257"/>
      <c r="I8" s="256">
        <f>I5+I6+I7</f>
        <v>100</v>
      </c>
      <c r="J8" s="257"/>
      <c r="K8" s="258">
        <f>K5+K6+K7</f>
        <v>55785</v>
      </c>
      <c r="L8" s="259"/>
      <c r="M8" s="259"/>
      <c r="N8" s="250">
        <f>N5+N6+N7</f>
        <v>60135</v>
      </c>
      <c r="O8" s="251"/>
      <c r="P8" s="251"/>
      <c r="Q8" s="251"/>
    </row>
    <row r="9" spans="1:17" ht="17.25" customHeight="1">
      <c r="A9" s="1" t="s">
        <v>84</v>
      </c>
    </row>
    <row r="10" spans="1:17" ht="17.25" customHeight="1">
      <c r="A10" s="2" t="s">
        <v>85</v>
      </c>
    </row>
    <row r="11" spans="1:17" ht="17.25" customHeight="1">
      <c r="A11" s="252" t="s">
        <v>86</v>
      </c>
      <c r="B11" s="245" t="s">
        <v>87</v>
      </c>
      <c r="C11" s="245"/>
      <c r="D11" s="245" t="s">
        <v>88</v>
      </c>
      <c r="E11" s="246" t="s">
        <v>111</v>
      </c>
      <c r="F11" s="245" t="s">
        <v>89</v>
      </c>
      <c r="G11" s="245"/>
      <c r="H11" s="245" t="s">
        <v>90</v>
      </c>
      <c r="I11" s="245"/>
      <c r="J11" s="245"/>
      <c r="K11" s="245"/>
      <c r="L11" s="245"/>
      <c r="M11" s="245"/>
      <c r="N11" s="245"/>
      <c r="O11" s="245"/>
      <c r="P11" s="245"/>
      <c r="Q11" s="245"/>
    </row>
    <row r="12" spans="1:17" ht="83.7" customHeight="1">
      <c r="A12" s="252"/>
      <c r="B12" s="245"/>
      <c r="C12" s="245"/>
      <c r="D12" s="245"/>
      <c r="E12" s="252"/>
      <c r="F12" s="245"/>
      <c r="G12" s="245"/>
      <c r="H12" s="245" t="s">
        <v>91</v>
      </c>
      <c r="I12" s="245"/>
      <c r="J12" s="245" t="s">
        <v>92</v>
      </c>
      <c r="K12" s="245"/>
      <c r="L12" s="36" t="s">
        <v>113</v>
      </c>
      <c r="M12" s="246" t="s">
        <v>112</v>
      </c>
      <c r="N12" s="246"/>
      <c r="O12" s="246" t="s">
        <v>114</v>
      </c>
      <c r="P12" s="245"/>
      <c r="Q12" s="245"/>
    </row>
    <row r="13" spans="1:17" ht="17.25" customHeight="1">
      <c r="A13" s="35">
        <v>1</v>
      </c>
      <c r="B13" s="235">
        <v>2</v>
      </c>
      <c r="C13" s="235"/>
      <c r="D13" s="17">
        <v>3</v>
      </c>
      <c r="E13" s="35">
        <v>4</v>
      </c>
      <c r="F13" s="236">
        <v>5</v>
      </c>
      <c r="G13" s="236"/>
      <c r="H13" s="235">
        <v>6</v>
      </c>
      <c r="I13" s="235"/>
      <c r="J13" s="235">
        <v>7</v>
      </c>
      <c r="K13" s="235"/>
      <c r="L13" s="35">
        <v>8</v>
      </c>
      <c r="M13" s="235">
        <v>9</v>
      </c>
      <c r="N13" s="235"/>
      <c r="O13" s="247">
        <v>10</v>
      </c>
      <c r="P13" s="248"/>
      <c r="Q13" s="249"/>
    </row>
    <row r="14" spans="1:17" ht="17.25" customHeight="1">
      <c r="A14" s="18">
        <v>1</v>
      </c>
      <c r="B14" s="237" t="s">
        <v>129</v>
      </c>
      <c r="C14" s="237"/>
      <c r="D14" s="19">
        <v>2003</v>
      </c>
      <c r="E14" s="20" t="s">
        <v>130</v>
      </c>
      <c r="F14" s="238">
        <f>SUM(H14:Q14)</f>
        <v>256.10000000000002</v>
      </c>
      <c r="G14" s="238"/>
      <c r="H14" s="238">
        <v>61.1</v>
      </c>
      <c r="I14" s="238"/>
      <c r="J14" s="238">
        <v>159</v>
      </c>
      <c r="K14" s="238"/>
      <c r="L14" s="39">
        <v>35</v>
      </c>
      <c r="M14" s="238">
        <v>1</v>
      </c>
      <c r="N14" s="238"/>
      <c r="O14" s="238">
        <v>0</v>
      </c>
      <c r="P14" s="238"/>
      <c r="Q14" s="238"/>
    </row>
    <row r="15" spans="1:17" ht="17.25" customHeight="1">
      <c r="A15" s="243" t="s">
        <v>93</v>
      </c>
      <c r="B15" s="243"/>
      <c r="C15" s="243"/>
      <c r="D15" s="243"/>
      <c r="E15" s="243"/>
      <c r="F15" s="242">
        <f>F14</f>
        <v>256.10000000000002</v>
      </c>
      <c r="G15" s="242"/>
      <c r="H15" s="242">
        <f>H14</f>
        <v>61.1</v>
      </c>
      <c r="I15" s="242"/>
      <c r="J15" s="242">
        <f>J14</f>
        <v>159</v>
      </c>
      <c r="K15" s="242"/>
      <c r="L15" s="34">
        <f>L14</f>
        <v>35</v>
      </c>
      <c r="M15" s="242">
        <f>M14</f>
        <v>1</v>
      </c>
      <c r="N15" s="242"/>
      <c r="O15" s="242">
        <f>O14</f>
        <v>0</v>
      </c>
      <c r="P15" s="242"/>
      <c r="Q15" s="242"/>
    </row>
    <row r="16" spans="1:17" s="7" customFormat="1" ht="50.4" customHeight="1">
      <c r="A16" s="244" t="s">
        <v>133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16"/>
    </row>
    <row r="17" spans="1:17" ht="55.2" customHeight="1">
      <c r="A17" s="239" t="s">
        <v>94</v>
      </c>
      <c r="B17" s="239"/>
      <c r="C17" s="239"/>
      <c r="D17" s="239"/>
      <c r="E17" s="3"/>
      <c r="F17" s="240" t="s">
        <v>76</v>
      </c>
      <c r="G17" s="240"/>
      <c r="H17" s="240"/>
      <c r="I17" s="240"/>
      <c r="J17" s="240"/>
      <c r="K17" s="240"/>
      <c r="L17" s="241" t="s">
        <v>95</v>
      </c>
      <c r="M17" s="241"/>
      <c r="N17" s="241"/>
      <c r="O17" s="241"/>
      <c r="P17" s="241"/>
      <c r="Q17" s="241"/>
    </row>
  </sheetData>
  <mergeCells count="63">
    <mergeCell ref="A1:Q1"/>
    <mergeCell ref="A2:F3"/>
    <mergeCell ref="G2:J2"/>
    <mergeCell ref="K2:M3"/>
    <mergeCell ref="N2:Q3"/>
    <mergeCell ref="G3:H3"/>
    <mergeCell ref="I3:J3"/>
    <mergeCell ref="N5:P5"/>
    <mergeCell ref="N4:Q4"/>
    <mergeCell ref="A4:F4"/>
    <mergeCell ref="G4:H4"/>
    <mergeCell ref="I4:J4"/>
    <mergeCell ref="K4:M4"/>
    <mergeCell ref="A5:F5"/>
    <mergeCell ref="I5:J5"/>
    <mergeCell ref="K5:M5"/>
    <mergeCell ref="N6:Q6"/>
    <mergeCell ref="A7:F7"/>
    <mergeCell ref="G7:H7"/>
    <mergeCell ref="I7:J7"/>
    <mergeCell ref="K7:M7"/>
    <mergeCell ref="N7:Q7"/>
    <mergeCell ref="A6:F6"/>
    <mergeCell ref="G6:H6"/>
    <mergeCell ref="I6:J6"/>
    <mergeCell ref="K6:M6"/>
    <mergeCell ref="N8:Q8"/>
    <mergeCell ref="A11:A12"/>
    <mergeCell ref="B11:C12"/>
    <mergeCell ref="D11:D12"/>
    <mergeCell ref="E11:E12"/>
    <mergeCell ref="F11:G12"/>
    <mergeCell ref="A8:F8"/>
    <mergeCell ref="G8:H8"/>
    <mergeCell ref="I8:J8"/>
    <mergeCell ref="K8:M8"/>
    <mergeCell ref="O14:Q14"/>
    <mergeCell ref="H11:Q11"/>
    <mergeCell ref="H12:I12"/>
    <mergeCell ref="J12:K12"/>
    <mergeCell ref="M12:N12"/>
    <mergeCell ref="O12:Q12"/>
    <mergeCell ref="O13:Q13"/>
    <mergeCell ref="A17:D17"/>
    <mergeCell ref="F17:K17"/>
    <mergeCell ref="L17:Q17"/>
    <mergeCell ref="M15:N15"/>
    <mergeCell ref="O15:Q15"/>
    <mergeCell ref="A15:E15"/>
    <mergeCell ref="F15:G15"/>
    <mergeCell ref="H15:I15"/>
    <mergeCell ref="J15:K15"/>
    <mergeCell ref="A16:P16"/>
    <mergeCell ref="B14:C14"/>
    <mergeCell ref="F14:G14"/>
    <mergeCell ref="H14:I14"/>
    <mergeCell ref="J14:K14"/>
    <mergeCell ref="M14:N14"/>
    <mergeCell ref="B13:C13"/>
    <mergeCell ref="F13:G13"/>
    <mergeCell ref="H13:I13"/>
    <mergeCell ref="J13:K13"/>
    <mergeCell ref="M13:N13"/>
  </mergeCells>
  <phoneticPr fontId="0" type="noConversion"/>
  <pageMargins left="0.70866141732283472" right="0.31496062992125984" top="0.35433070866141736" bottom="0.35433070866141736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O28"/>
  <sheetViews>
    <sheetView topLeftCell="C1" zoomScaleNormal="100" zoomScaleSheetLayoutView="75" workbookViewId="0">
      <selection activeCell="J23" sqref="J23:K23"/>
    </sheetView>
  </sheetViews>
  <sheetFormatPr defaultColWidth="10.6640625" defaultRowHeight="18"/>
  <cols>
    <col min="1" max="1" width="52.33203125" style="24" customWidth="1"/>
    <col min="2" max="2" width="15.77734375" style="31" customWidth="1"/>
    <col min="3" max="3" width="14.77734375" style="24" customWidth="1"/>
    <col min="4" max="4" width="18.77734375" style="24" customWidth="1"/>
    <col min="5" max="5" width="18" style="24" customWidth="1"/>
    <col min="6" max="6" width="19.33203125" style="24" customWidth="1"/>
    <col min="7" max="7" width="17.77734375" style="24" customWidth="1"/>
    <col min="8" max="8" width="19.33203125" style="24" customWidth="1"/>
    <col min="9" max="9" width="18.77734375" style="24" customWidth="1"/>
    <col min="10" max="10" width="19.109375" style="24" customWidth="1"/>
    <col min="11" max="11" width="19.33203125" style="24" customWidth="1"/>
    <col min="12" max="12" width="19.6640625" style="24" customWidth="1"/>
    <col min="13" max="15" width="19.44140625" style="24" customWidth="1"/>
    <col min="16" max="16384" width="10.6640625" style="24"/>
  </cols>
  <sheetData>
    <row r="1" spans="1:15">
      <c r="A1" s="308" t="s">
        <v>136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 t="s">
        <v>159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>
      <c r="A3" s="309" t="s">
        <v>132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1:15" ht="20.100000000000001" customHeight="1">
      <c r="A4" s="313" t="s">
        <v>137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</row>
    <row r="5" spans="1:15" ht="21.9" customHeight="1">
      <c r="A5" s="311" t="s">
        <v>138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ht="10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6.5" customHeight="1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</row>
    <row r="8" spans="1:15" ht="10.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27" customFormat="1" ht="40.5" customHeight="1">
      <c r="A9" s="312" t="s">
        <v>139</v>
      </c>
      <c r="B9" s="312"/>
      <c r="C9" s="312"/>
      <c r="D9" s="310" t="s">
        <v>140</v>
      </c>
      <c r="E9" s="310"/>
      <c r="F9" s="310" t="s">
        <v>141</v>
      </c>
      <c r="G9" s="310"/>
      <c r="H9" s="310" t="s">
        <v>142</v>
      </c>
      <c r="I9" s="310"/>
      <c r="J9" s="310" t="s">
        <v>143</v>
      </c>
      <c r="K9" s="310"/>
      <c r="L9" s="310" t="s">
        <v>144</v>
      </c>
      <c r="M9" s="310"/>
      <c r="N9" s="310" t="s">
        <v>145</v>
      </c>
      <c r="O9" s="310"/>
    </row>
    <row r="10" spans="1:15" s="27" customFormat="1" ht="18" customHeight="1">
      <c r="A10" s="312">
        <v>1</v>
      </c>
      <c r="B10" s="312"/>
      <c r="C10" s="312"/>
      <c r="D10" s="310">
        <v>2</v>
      </c>
      <c r="E10" s="310"/>
      <c r="F10" s="310">
        <v>3</v>
      </c>
      <c r="G10" s="310"/>
      <c r="H10" s="310">
        <v>4</v>
      </c>
      <c r="I10" s="310"/>
      <c r="J10" s="310">
        <v>5</v>
      </c>
      <c r="K10" s="310"/>
      <c r="L10" s="310">
        <v>6</v>
      </c>
      <c r="M10" s="310"/>
      <c r="N10" s="310">
        <v>7</v>
      </c>
      <c r="O10" s="310"/>
    </row>
    <row r="11" spans="1:15" s="27" customFormat="1" ht="60" customHeight="1">
      <c r="A11" s="301" t="s">
        <v>153</v>
      </c>
      <c r="B11" s="302"/>
      <c r="C11" s="303"/>
      <c r="D11" s="306">
        <f>SUM(D12:D14)</f>
        <v>262</v>
      </c>
      <c r="E11" s="307"/>
      <c r="F11" s="306">
        <f>SUM(F12:F14)</f>
        <v>267</v>
      </c>
      <c r="G11" s="307"/>
      <c r="H11" s="306">
        <f>SUM(H12:H14)</f>
        <v>267</v>
      </c>
      <c r="I11" s="307"/>
      <c r="J11" s="306">
        <f>SUM(J12:J14)</f>
        <v>267</v>
      </c>
      <c r="K11" s="307"/>
      <c r="L11" s="295">
        <f t="shared" ref="L11:L26" si="0">J11/H11*100</f>
        <v>100</v>
      </c>
      <c r="M11" s="296"/>
      <c r="N11" s="295">
        <f t="shared" ref="N11:N26" si="1">J11/D11*100</f>
        <v>101.90839694656488</v>
      </c>
      <c r="O11" s="296"/>
    </row>
    <row r="12" spans="1:15" s="27" customFormat="1" ht="19.5" customHeight="1">
      <c r="A12" s="292" t="s">
        <v>146</v>
      </c>
      <c r="B12" s="293"/>
      <c r="C12" s="294"/>
      <c r="D12" s="304">
        <v>1</v>
      </c>
      <c r="E12" s="305"/>
      <c r="F12" s="304">
        <v>1</v>
      </c>
      <c r="G12" s="305"/>
      <c r="H12" s="304">
        <v>1</v>
      </c>
      <c r="I12" s="305"/>
      <c r="J12" s="304">
        <v>1</v>
      </c>
      <c r="K12" s="305"/>
      <c r="L12" s="288">
        <f t="shared" si="0"/>
        <v>100</v>
      </c>
      <c r="M12" s="289"/>
      <c r="N12" s="288">
        <f t="shared" si="1"/>
        <v>100</v>
      </c>
      <c r="O12" s="289"/>
    </row>
    <row r="13" spans="1:15" s="27" customFormat="1" ht="20.100000000000001" customHeight="1">
      <c r="A13" s="292" t="s">
        <v>147</v>
      </c>
      <c r="B13" s="293"/>
      <c r="C13" s="294"/>
      <c r="D13" s="304">
        <v>13</v>
      </c>
      <c r="E13" s="305"/>
      <c r="F13" s="304">
        <v>13</v>
      </c>
      <c r="G13" s="305"/>
      <c r="H13" s="304">
        <v>13</v>
      </c>
      <c r="I13" s="305"/>
      <c r="J13" s="304">
        <v>13</v>
      </c>
      <c r="K13" s="305"/>
      <c r="L13" s="288">
        <f t="shared" si="0"/>
        <v>100</v>
      </c>
      <c r="M13" s="289"/>
      <c r="N13" s="288">
        <f t="shared" si="1"/>
        <v>100</v>
      </c>
      <c r="O13" s="289"/>
    </row>
    <row r="14" spans="1:15" s="27" customFormat="1" ht="20.100000000000001" customHeight="1">
      <c r="A14" s="292" t="s">
        <v>148</v>
      </c>
      <c r="B14" s="293"/>
      <c r="C14" s="294"/>
      <c r="D14" s="304">
        <v>248</v>
      </c>
      <c r="E14" s="305"/>
      <c r="F14" s="304">
        <v>253</v>
      </c>
      <c r="G14" s="305"/>
      <c r="H14" s="304">
        <v>253</v>
      </c>
      <c r="I14" s="305"/>
      <c r="J14" s="304">
        <v>253</v>
      </c>
      <c r="K14" s="305"/>
      <c r="L14" s="288">
        <f t="shared" si="0"/>
        <v>100</v>
      </c>
      <c r="M14" s="289"/>
      <c r="N14" s="288">
        <f t="shared" si="1"/>
        <v>102.01612903225808</v>
      </c>
      <c r="O14" s="289"/>
    </row>
    <row r="15" spans="1:15" s="27" customFormat="1">
      <c r="A15" s="301" t="s">
        <v>149</v>
      </c>
      <c r="B15" s="302"/>
      <c r="C15" s="303"/>
      <c r="D15" s="306">
        <f>SUM(D16:D18)</f>
        <v>30549</v>
      </c>
      <c r="E15" s="307"/>
      <c r="F15" s="306">
        <f>SUM(F16:F18)</f>
        <v>29520</v>
      </c>
      <c r="G15" s="307"/>
      <c r="H15" s="306">
        <f>SUM(H16:H18)</f>
        <v>32768</v>
      </c>
      <c r="I15" s="307"/>
      <c r="J15" s="306">
        <f>SUM(J16:J18)</f>
        <v>33719</v>
      </c>
      <c r="K15" s="307"/>
      <c r="L15" s="295">
        <f t="shared" si="0"/>
        <v>102.9022216796875</v>
      </c>
      <c r="M15" s="296"/>
      <c r="N15" s="295">
        <f t="shared" si="1"/>
        <v>110.37677174375592</v>
      </c>
      <c r="O15" s="296"/>
    </row>
    <row r="16" spans="1:15" s="27" customFormat="1" ht="20.100000000000001" customHeight="1">
      <c r="A16" s="292" t="s">
        <v>146</v>
      </c>
      <c r="B16" s="293"/>
      <c r="C16" s="294"/>
      <c r="D16" s="304">
        <v>359</v>
      </c>
      <c r="E16" s="305"/>
      <c r="F16" s="304">
        <v>387</v>
      </c>
      <c r="G16" s="305"/>
      <c r="H16" s="304">
        <v>400</v>
      </c>
      <c r="I16" s="305"/>
      <c r="J16" s="304">
        <v>420</v>
      </c>
      <c r="K16" s="305"/>
      <c r="L16" s="288">
        <f t="shared" si="0"/>
        <v>105</v>
      </c>
      <c r="M16" s="289"/>
      <c r="N16" s="288">
        <f t="shared" si="1"/>
        <v>116.99164345403901</v>
      </c>
      <c r="O16" s="289"/>
    </row>
    <row r="17" spans="1:15" s="27" customFormat="1" ht="20.100000000000001" customHeight="1">
      <c r="A17" s="292" t="s">
        <v>147</v>
      </c>
      <c r="B17" s="293"/>
      <c r="C17" s="294"/>
      <c r="D17" s="304">
        <v>2610</v>
      </c>
      <c r="E17" s="305"/>
      <c r="F17" s="304">
        <v>2870</v>
      </c>
      <c r="G17" s="305"/>
      <c r="H17" s="304">
        <v>2901</v>
      </c>
      <c r="I17" s="305"/>
      <c r="J17" s="304">
        <v>3205</v>
      </c>
      <c r="K17" s="305"/>
      <c r="L17" s="288">
        <f t="shared" si="0"/>
        <v>110.47914512237161</v>
      </c>
      <c r="M17" s="289"/>
      <c r="N17" s="288">
        <f t="shared" si="1"/>
        <v>122.79693486590037</v>
      </c>
      <c r="O17" s="289"/>
    </row>
    <row r="18" spans="1:15" s="27" customFormat="1" ht="20.100000000000001" customHeight="1">
      <c r="A18" s="292" t="s">
        <v>148</v>
      </c>
      <c r="B18" s="293"/>
      <c r="C18" s="294"/>
      <c r="D18" s="304">
        <v>27580</v>
      </c>
      <c r="E18" s="305"/>
      <c r="F18" s="304">
        <v>26263</v>
      </c>
      <c r="G18" s="305"/>
      <c r="H18" s="304">
        <v>29467</v>
      </c>
      <c r="I18" s="305"/>
      <c r="J18" s="304">
        <v>30094</v>
      </c>
      <c r="K18" s="305"/>
      <c r="L18" s="288">
        <f t="shared" si="0"/>
        <v>102.12780398411783</v>
      </c>
      <c r="M18" s="289"/>
      <c r="N18" s="288">
        <f t="shared" si="1"/>
        <v>109.11530094271211</v>
      </c>
      <c r="O18" s="289"/>
    </row>
    <row r="19" spans="1:15" s="27" customFormat="1" ht="20.100000000000001" customHeight="1">
      <c r="A19" s="301" t="s">
        <v>150</v>
      </c>
      <c r="B19" s="302"/>
      <c r="C19" s="303"/>
      <c r="D19" s="306">
        <f>SUM(D20:D22)</f>
        <v>30549</v>
      </c>
      <c r="E19" s="307"/>
      <c r="F19" s="306">
        <f>SUM(F20:F22)</f>
        <v>29520</v>
      </c>
      <c r="G19" s="307"/>
      <c r="H19" s="306">
        <f>SUM(H20:H22)</f>
        <v>32768</v>
      </c>
      <c r="I19" s="307"/>
      <c r="J19" s="306">
        <f>SUM(J20:J22)</f>
        <v>33719</v>
      </c>
      <c r="K19" s="307"/>
      <c r="L19" s="295">
        <f t="shared" si="0"/>
        <v>102.9022216796875</v>
      </c>
      <c r="M19" s="296"/>
      <c r="N19" s="295">
        <f t="shared" si="1"/>
        <v>110.37677174375592</v>
      </c>
      <c r="O19" s="296"/>
    </row>
    <row r="20" spans="1:15" s="27" customFormat="1" ht="20.100000000000001" customHeight="1">
      <c r="A20" s="292" t="s">
        <v>146</v>
      </c>
      <c r="B20" s="293"/>
      <c r="C20" s="294"/>
      <c r="D20" s="304">
        <f>D16</f>
        <v>359</v>
      </c>
      <c r="E20" s="305"/>
      <c r="F20" s="304">
        <f>F16</f>
        <v>387</v>
      </c>
      <c r="G20" s="305"/>
      <c r="H20" s="304">
        <f>H16</f>
        <v>400</v>
      </c>
      <c r="I20" s="305"/>
      <c r="J20" s="304">
        <f>J16</f>
        <v>420</v>
      </c>
      <c r="K20" s="305"/>
      <c r="L20" s="288">
        <f t="shared" si="0"/>
        <v>105</v>
      </c>
      <c r="M20" s="289"/>
      <c r="N20" s="288">
        <f t="shared" si="1"/>
        <v>116.99164345403901</v>
      </c>
      <c r="O20" s="289"/>
    </row>
    <row r="21" spans="1:15" s="27" customFormat="1" ht="20.100000000000001" customHeight="1">
      <c r="A21" s="292" t="s">
        <v>147</v>
      </c>
      <c r="B21" s="293"/>
      <c r="C21" s="294"/>
      <c r="D21" s="304">
        <f t="shared" ref="D21:J22" si="2">D17</f>
        <v>2610</v>
      </c>
      <c r="E21" s="305"/>
      <c r="F21" s="304">
        <f t="shared" si="2"/>
        <v>2870</v>
      </c>
      <c r="G21" s="305"/>
      <c r="H21" s="304">
        <f t="shared" si="2"/>
        <v>2901</v>
      </c>
      <c r="I21" s="305"/>
      <c r="J21" s="304">
        <f t="shared" si="2"/>
        <v>3205</v>
      </c>
      <c r="K21" s="305"/>
      <c r="L21" s="288">
        <f t="shared" si="0"/>
        <v>110.47914512237161</v>
      </c>
      <c r="M21" s="289"/>
      <c r="N21" s="288">
        <f t="shared" si="1"/>
        <v>122.79693486590037</v>
      </c>
      <c r="O21" s="289"/>
    </row>
    <row r="22" spans="1:15" s="27" customFormat="1" ht="19.5" customHeight="1">
      <c r="A22" s="292" t="s">
        <v>148</v>
      </c>
      <c r="B22" s="293"/>
      <c r="C22" s="294"/>
      <c r="D22" s="304">
        <f t="shared" si="2"/>
        <v>27580</v>
      </c>
      <c r="E22" s="305"/>
      <c r="F22" s="304">
        <f t="shared" si="2"/>
        <v>26263</v>
      </c>
      <c r="G22" s="305"/>
      <c r="H22" s="304">
        <f t="shared" si="2"/>
        <v>29467</v>
      </c>
      <c r="I22" s="305"/>
      <c r="J22" s="304">
        <f t="shared" si="2"/>
        <v>30094</v>
      </c>
      <c r="K22" s="305"/>
      <c r="L22" s="288">
        <f t="shared" si="0"/>
        <v>102.12780398411783</v>
      </c>
      <c r="M22" s="289"/>
      <c r="N22" s="288">
        <f t="shared" si="1"/>
        <v>109.11530094271211</v>
      </c>
      <c r="O22" s="289"/>
    </row>
    <row r="23" spans="1:15" s="27" customFormat="1" ht="39" customHeight="1">
      <c r="A23" s="301" t="s">
        <v>151</v>
      </c>
      <c r="B23" s="302"/>
      <c r="C23" s="303"/>
      <c r="D23" s="295">
        <f>(D19/D11)/12*1000</f>
        <v>9716.6030534351139</v>
      </c>
      <c r="E23" s="296"/>
      <c r="F23" s="295">
        <f>(F19/F11)/12*1000</f>
        <v>9213.4831460674159</v>
      </c>
      <c r="G23" s="296"/>
      <c r="H23" s="297">
        <f>(H19/H11)/12*1000</f>
        <v>10227.215980024968</v>
      </c>
      <c r="I23" s="298"/>
      <c r="J23" s="297">
        <f>(J19/J11)/12*1000</f>
        <v>10524.032459425716</v>
      </c>
      <c r="K23" s="298"/>
      <c r="L23" s="295">
        <f t="shared" si="0"/>
        <v>102.9022216796875</v>
      </c>
      <c r="M23" s="296"/>
      <c r="N23" s="295">
        <f t="shared" si="1"/>
        <v>108.30979099949083</v>
      </c>
      <c r="O23" s="296"/>
    </row>
    <row r="24" spans="1:15" s="27" customFormat="1" ht="20.100000000000001" customHeight="1">
      <c r="A24" s="292" t="s">
        <v>146</v>
      </c>
      <c r="B24" s="293"/>
      <c r="C24" s="294"/>
      <c r="D24" s="288">
        <f>(D20/D12)/12*1000</f>
        <v>29916.666666666668</v>
      </c>
      <c r="E24" s="289"/>
      <c r="F24" s="288">
        <f>(F20/F12)/12*1000</f>
        <v>32250</v>
      </c>
      <c r="G24" s="289"/>
      <c r="H24" s="288">
        <f>(H20/H12)/12*1000</f>
        <v>33333.333333333336</v>
      </c>
      <c r="I24" s="289"/>
      <c r="J24" s="288">
        <f>(J20/J12)/12*1000</f>
        <v>35000</v>
      </c>
      <c r="K24" s="289"/>
      <c r="L24" s="288">
        <f t="shared" si="0"/>
        <v>104.99999999999999</v>
      </c>
      <c r="M24" s="289"/>
      <c r="N24" s="288">
        <f t="shared" si="1"/>
        <v>116.99164345403898</v>
      </c>
      <c r="O24" s="289"/>
    </row>
    <row r="25" spans="1:15" s="27" customFormat="1" ht="20.100000000000001" customHeight="1">
      <c r="A25" s="292" t="s">
        <v>147</v>
      </c>
      <c r="B25" s="293"/>
      <c r="C25" s="294"/>
      <c r="D25" s="288">
        <f>(D21/D13)/12*1000</f>
        <v>16730.76923076923</v>
      </c>
      <c r="E25" s="289"/>
      <c r="F25" s="288">
        <f>(F21/F13)/12*1000</f>
        <v>18397.435897435898</v>
      </c>
      <c r="G25" s="289"/>
      <c r="H25" s="288">
        <f>(H21/H13)/12*1000</f>
        <v>18596.153846153848</v>
      </c>
      <c r="I25" s="289"/>
      <c r="J25" s="288">
        <f>(J21/J13)/12*1000</f>
        <v>20544.871794871797</v>
      </c>
      <c r="K25" s="289"/>
      <c r="L25" s="288">
        <f t="shared" si="0"/>
        <v>110.47914512237161</v>
      </c>
      <c r="M25" s="289"/>
      <c r="N25" s="288">
        <f t="shared" si="1"/>
        <v>122.7969348659004</v>
      </c>
      <c r="O25" s="289"/>
    </row>
    <row r="26" spans="1:15" s="27" customFormat="1" ht="20.25" customHeight="1">
      <c r="A26" s="292" t="s">
        <v>148</v>
      </c>
      <c r="B26" s="293"/>
      <c r="C26" s="294"/>
      <c r="D26" s="299">
        <f>(D22/D14)/12*1000</f>
        <v>9267.4731182795695</v>
      </c>
      <c r="E26" s="300"/>
      <c r="F26" s="299">
        <f>(F22/F14)/12*1000</f>
        <v>8650.5270092226619</v>
      </c>
      <c r="G26" s="300"/>
      <c r="H26" s="290">
        <f>(H22/H14)/12*1000</f>
        <v>9705.862977602108</v>
      </c>
      <c r="I26" s="291"/>
      <c r="J26" s="290">
        <f>(J22/J14)/12*1000</f>
        <v>9912.3847167325421</v>
      </c>
      <c r="K26" s="291"/>
      <c r="L26" s="288">
        <f t="shared" si="0"/>
        <v>102.12780398411783</v>
      </c>
      <c r="M26" s="289"/>
      <c r="N26" s="288">
        <f t="shared" si="1"/>
        <v>106.95887207032648</v>
      </c>
      <c r="O26" s="289"/>
    </row>
    <row r="27" spans="1:15">
      <c r="A27" s="28"/>
      <c r="B27" s="28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>
      <c r="A28" s="24" t="s">
        <v>152</v>
      </c>
      <c r="B28" s="30"/>
    </row>
  </sheetData>
  <mergeCells count="132">
    <mergeCell ref="N10:O10"/>
    <mergeCell ref="L10:M10"/>
    <mergeCell ref="J10:K10"/>
    <mergeCell ref="L9:M9"/>
    <mergeCell ref="J9:K9"/>
    <mergeCell ref="N9:O9"/>
    <mergeCell ref="N12:O12"/>
    <mergeCell ref="N11:O11"/>
    <mergeCell ref="L11:M11"/>
    <mergeCell ref="J12:K12"/>
    <mergeCell ref="H10:I10"/>
    <mergeCell ref="A10:C10"/>
    <mergeCell ref="H11:I11"/>
    <mergeCell ref="D10:E10"/>
    <mergeCell ref="F10:G10"/>
    <mergeCell ref="L12:M12"/>
    <mergeCell ref="A12:C12"/>
    <mergeCell ref="A14:C14"/>
    <mergeCell ref="H14:I14"/>
    <mergeCell ref="A1:O1"/>
    <mergeCell ref="A2:O2"/>
    <mergeCell ref="A3:O3"/>
    <mergeCell ref="D9:E9"/>
    <mergeCell ref="F9:G9"/>
    <mergeCell ref="A5:O5"/>
    <mergeCell ref="A9:C9"/>
    <mergeCell ref="A4:O4"/>
    <mergeCell ref="A7:O7"/>
    <mergeCell ref="H9:I9"/>
    <mergeCell ref="A16:C16"/>
    <mergeCell ref="A15:C15"/>
    <mergeCell ref="J11:K11"/>
    <mergeCell ref="F11:G11"/>
    <mergeCell ref="F12:G12"/>
    <mergeCell ref="A17:C17"/>
    <mergeCell ref="L14:M14"/>
    <mergeCell ref="F14:G14"/>
    <mergeCell ref="F17:G17"/>
    <mergeCell ref="A13:C13"/>
    <mergeCell ref="H17:I17"/>
    <mergeCell ref="D17:E17"/>
    <mergeCell ref="H12:I12"/>
    <mergeCell ref="D12:E12"/>
    <mergeCell ref="D11:E11"/>
    <mergeCell ref="A11:C11"/>
    <mergeCell ref="N13:O13"/>
    <mergeCell ref="H13:I13"/>
    <mergeCell ref="F13:G13"/>
    <mergeCell ref="N14:O14"/>
    <mergeCell ref="L13:M13"/>
    <mergeCell ref="D13:E13"/>
    <mergeCell ref="J13:K13"/>
    <mergeCell ref="J14:K14"/>
    <mergeCell ref="F16:G16"/>
    <mergeCell ref="D16:E16"/>
    <mergeCell ref="J15:K15"/>
    <mergeCell ref="L15:M15"/>
    <mergeCell ref="J16:K16"/>
    <mergeCell ref="H16:I16"/>
    <mergeCell ref="H15:I15"/>
    <mergeCell ref="D15:E15"/>
    <mergeCell ref="F15:G15"/>
    <mergeCell ref="N16:O16"/>
    <mergeCell ref="D14:E14"/>
    <mergeCell ref="N15:O15"/>
    <mergeCell ref="N17:O17"/>
    <mergeCell ref="J17:K17"/>
    <mergeCell ref="J19:K19"/>
    <mergeCell ref="L17:M17"/>
    <mergeCell ref="L18:M18"/>
    <mergeCell ref="L16:M16"/>
    <mergeCell ref="J18:K18"/>
    <mergeCell ref="N19:O19"/>
    <mergeCell ref="N20:O20"/>
    <mergeCell ref="L20:M20"/>
    <mergeCell ref="A20:C20"/>
    <mergeCell ref="D20:E20"/>
    <mergeCell ref="F20:G20"/>
    <mergeCell ref="N23:O23"/>
    <mergeCell ref="D19:E19"/>
    <mergeCell ref="N18:O18"/>
    <mergeCell ref="L19:M19"/>
    <mergeCell ref="J20:K20"/>
    <mergeCell ref="L21:M21"/>
    <mergeCell ref="A22:C22"/>
    <mergeCell ref="A18:C18"/>
    <mergeCell ref="F18:G18"/>
    <mergeCell ref="H18:I18"/>
    <mergeCell ref="F19:G19"/>
    <mergeCell ref="H20:I20"/>
    <mergeCell ref="H19:I19"/>
    <mergeCell ref="A19:C19"/>
    <mergeCell ref="A21:C21"/>
    <mergeCell ref="D21:E21"/>
    <mergeCell ref="D18:E18"/>
    <mergeCell ref="H21:I21"/>
    <mergeCell ref="N21:O21"/>
    <mergeCell ref="L23:M23"/>
    <mergeCell ref="L22:M22"/>
    <mergeCell ref="J22:K22"/>
    <mergeCell ref="J21:K21"/>
    <mergeCell ref="D22:E22"/>
    <mergeCell ref="F25:G25"/>
    <mergeCell ref="H25:I25"/>
    <mergeCell ref="N25:O25"/>
    <mergeCell ref="D25:E25"/>
    <mergeCell ref="N22:O22"/>
    <mergeCell ref="L25:M25"/>
    <mergeCell ref="N24:O24"/>
    <mergeCell ref="F22:G22"/>
    <mergeCell ref="H22:I22"/>
    <mergeCell ref="F21:G21"/>
    <mergeCell ref="L26:M26"/>
    <mergeCell ref="N26:O26"/>
    <mergeCell ref="H26:I26"/>
    <mergeCell ref="J26:K26"/>
    <mergeCell ref="J25:K25"/>
    <mergeCell ref="J24:K24"/>
    <mergeCell ref="L24:M24"/>
    <mergeCell ref="A26:C26"/>
    <mergeCell ref="F23:G23"/>
    <mergeCell ref="H23:I23"/>
    <mergeCell ref="J23:K23"/>
    <mergeCell ref="A24:C24"/>
    <mergeCell ref="D24:E24"/>
    <mergeCell ref="F24:G24"/>
    <mergeCell ref="H24:I24"/>
    <mergeCell ref="D26:E26"/>
    <mergeCell ref="A25:C25"/>
    <mergeCell ref="F26:G26"/>
    <mergeCell ref="A23:C23"/>
    <mergeCell ref="D23:E23"/>
  </mergeCells>
  <phoneticPr fontId="91" type="noConversion"/>
  <printOptions gridLines="1"/>
  <pageMargins left="1.1811023622047245" right="0.39370078740157483" top="0.78740157480314965" bottom="0.78740157480314965" header="0.27559055118110237" footer="0.15748031496062992"/>
  <pageSetup paperSize="9" scale="46" orientation="landscape" horizontalDpi="1200" verticalDpi="1200" r:id="rId1"/>
  <headerFooter alignWithMargins="0">
    <oddHeader xml:space="preserve">&amp;C&amp;"Times New Roman,обычный"&amp;14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Table 1</vt:lpstr>
      <vt:lpstr>Table 2</vt:lpstr>
      <vt:lpstr>Table 3</vt:lpstr>
      <vt:lpstr>З_п</vt:lpstr>
      <vt:lpstr>'Table 1'!Область_печати</vt:lpstr>
      <vt:lpstr>'Table 2'!Область_печати</vt:lpstr>
      <vt:lpstr>З_п!Область_печати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k36</dc:creator>
  <cp:lastModifiedBy>Admin</cp:lastModifiedBy>
  <cp:lastPrinted>2023-07-28T07:46:18Z</cp:lastPrinted>
  <dcterms:created xsi:type="dcterms:W3CDTF">2019-05-02T07:08:05Z</dcterms:created>
  <dcterms:modified xsi:type="dcterms:W3CDTF">2024-08-01T05:30:07Z</dcterms:modified>
</cp:coreProperties>
</file>