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15" yWindow="3825" windowWidth="20520" windowHeight="3885"/>
  </bookViews>
  <sheets>
    <sheet name="9_міс_23р." sheetId="7" r:id="rId1"/>
  </sheets>
  <definedNames>
    <definedName name="_Toc531168308" localSheetId="0">'9_міс_23р.'!$A$112</definedName>
    <definedName name="_xlnm.Print_Area" localSheetId="0">'9_міс_23р.'!$A$1:$H$111</definedName>
  </definedNames>
  <calcPr calcId="125725"/>
</workbook>
</file>

<file path=xl/calcChain.xml><?xml version="1.0" encoding="utf-8"?>
<calcChain xmlns="http://schemas.openxmlformats.org/spreadsheetml/2006/main">
  <c r="F76" i="7"/>
  <c r="F72"/>
  <c r="D76"/>
  <c r="D72"/>
  <c r="G59"/>
  <c r="C57"/>
  <c r="F89"/>
  <c r="H89"/>
  <c r="D89"/>
  <c r="G76"/>
  <c r="F70"/>
  <c r="F48"/>
  <c r="F35"/>
  <c r="F27"/>
  <c r="C102"/>
  <c r="C101"/>
  <c r="C87"/>
  <c r="C84"/>
  <c r="C80"/>
  <c r="C72"/>
  <c r="C48"/>
  <c r="C35"/>
  <c r="C27"/>
  <c r="C51"/>
  <c r="C50"/>
  <c r="C54"/>
  <c r="C53"/>
  <c r="D27"/>
  <c r="D51"/>
  <c r="D50"/>
  <c r="D54"/>
  <c r="D53"/>
  <c r="D57"/>
  <c r="D56"/>
  <c r="D61"/>
  <c r="D60"/>
  <c r="G41"/>
  <c r="H41"/>
  <c r="G42"/>
  <c r="H42"/>
  <c r="G43"/>
  <c r="H43"/>
  <c r="G44"/>
  <c r="H44"/>
  <c r="G45"/>
  <c r="G46"/>
  <c r="E84"/>
  <c r="D35"/>
  <c r="D48"/>
  <c r="E87"/>
  <c r="F87"/>
  <c r="H85"/>
  <c r="F84"/>
  <c r="G84"/>
  <c r="D84"/>
  <c r="E72"/>
  <c r="D87"/>
  <c r="G104"/>
  <c r="H104"/>
  <c r="G105"/>
  <c r="H105"/>
  <c r="G106"/>
  <c r="G107"/>
  <c r="G91"/>
  <c r="G92"/>
  <c r="G93"/>
  <c r="G94"/>
  <c r="G95"/>
  <c r="G96"/>
  <c r="G97"/>
  <c r="G98"/>
  <c r="G99"/>
  <c r="H99"/>
  <c r="G100"/>
  <c r="H100"/>
  <c r="E101"/>
  <c r="G101"/>
  <c r="F101"/>
  <c r="E102"/>
  <c r="H102"/>
  <c r="F102"/>
  <c r="G73"/>
  <c r="G74"/>
  <c r="H74"/>
  <c r="G77"/>
  <c r="E80"/>
  <c r="F80"/>
  <c r="H84"/>
  <c r="G85"/>
  <c r="G86"/>
  <c r="G88"/>
  <c r="G89"/>
  <c r="G65"/>
  <c r="H65"/>
  <c r="G66"/>
  <c r="H66"/>
  <c r="G67"/>
  <c r="H67"/>
  <c r="G68"/>
  <c r="H68"/>
  <c r="G69"/>
  <c r="H69"/>
  <c r="E70"/>
  <c r="G70"/>
  <c r="E27"/>
  <c r="E51"/>
  <c r="E50"/>
  <c r="G25"/>
  <c r="G23"/>
  <c r="E35"/>
  <c r="H35"/>
  <c r="H23"/>
  <c r="G24"/>
  <c r="H25"/>
  <c r="G26"/>
  <c r="G28"/>
  <c r="H28"/>
  <c r="G38"/>
  <c r="H38"/>
  <c r="E48"/>
  <c r="H48"/>
  <c r="C70"/>
  <c r="D70"/>
  <c r="D80"/>
  <c r="D101"/>
  <c r="D102"/>
  <c r="H87"/>
  <c r="E39"/>
  <c r="H39"/>
  <c r="F51"/>
  <c r="F50"/>
  <c r="G35"/>
  <c r="C39"/>
  <c r="H27"/>
  <c r="H76"/>
  <c r="F39"/>
  <c r="G39"/>
  <c r="F54"/>
  <c r="F53"/>
  <c r="D39"/>
  <c r="G87"/>
  <c r="H70"/>
  <c r="G48"/>
  <c r="G27"/>
  <c r="C56"/>
  <c r="C61"/>
  <c r="C60"/>
  <c r="F57"/>
  <c r="F56"/>
  <c r="F61"/>
  <c r="F60"/>
  <c r="G72"/>
  <c r="H72"/>
  <c r="H101"/>
  <c r="G102"/>
  <c r="G51"/>
  <c r="H50"/>
  <c r="G50"/>
  <c r="E54"/>
  <c r="H51"/>
  <c r="G54"/>
  <c r="H54"/>
  <c r="E53"/>
  <c r="E57"/>
  <c r="H53"/>
  <c r="G53"/>
  <c r="G57"/>
  <c r="H57"/>
  <c r="E56"/>
  <c r="H56"/>
  <c r="E61"/>
  <c r="G56"/>
  <c r="E60"/>
  <c r="H61"/>
  <c r="E63"/>
  <c r="H60"/>
  <c r="G60"/>
  <c r="H63"/>
  <c r="E78"/>
  <c r="G63"/>
  <c r="H78"/>
  <c r="G78"/>
</calcChain>
</file>

<file path=xl/sharedStrings.xml><?xml version="1.0" encoding="utf-8"?>
<sst xmlns="http://schemas.openxmlformats.org/spreadsheetml/2006/main" count="132" uniqueCount="123">
  <si>
    <t>коди</t>
  </si>
  <si>
    <t>Рік</t>
  </si>
  <si>
    <t>Підприємство</t>
  </si>
  <si>
    <t>за ЄДРПОУ</t>
  </si>
  <si>
    <t>Орган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</si>
  <si>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</si>
  <si>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</si>
  <si>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</si>
  <si>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</si>
  <si>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</si>
  <si>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</si>
  <si>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</si>
  <si>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</si>
  <si>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>ЗВІТ ПРО ВИКОНАННЯ ФІНАНСОВОГО ПЛАНУ ПІДПРИЄМСТВА</t>
  </si>
  <si>
    <t>(квартал, рік)</t>
  </si>
  <si>
    <t xml:space="preserve">                                                          Основні фінансові показники</t>
  </si>
  <si>
    <t>Одиниці виміру: тис. гривень</t>
  </si>
  <si>
    <t>Показники</t>
  </si>
  <si>
    <t>Код рядка</t>
  </si>
  <si>
    <t>План</t>
  </si>
  <si>
    <t>Факт</t>
  </si>
  <si>
    <r>
      <t xml:space="preserve">                                                        </t>
    </r>
    <r>
      <rPr>
        <b/>
        <sz val="12"/>
        <rFont val="Times New Roman"/>
        <family val="1"/>
        <charset val="204"/>
      </rPr>
      <t>І. Формування прибутку підприємства</t>
    </r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</si>
  <si>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</si>
  <si>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</si>
  <si>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</si>
  <si>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</si>
  <si>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</si>
  <si>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</si>
  <si>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</si>
  <si>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</si>
  <si>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</si>
  <si>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</si>
  <si>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</si>
  <si>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</si>
  <si>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</si>
  <si>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</si>
  <si>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</si>
  <si>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</si>
  <si>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</si>
  <si>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</si>
  <si>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</si>
  <si>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</si>
  <si>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</si>
  <si>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</si>
  <si>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</si>
  <si>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</si>
  <si>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</si>
  <si>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</si>
  <si>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</si>
  <si>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</si>
  <si>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</si>
  <si>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</si>
  <si>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</si>
  <si>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</si>
  <si>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</si>
  <si>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</si>
  <si>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</si>
  <si>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</si>
  <si>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</si>
  <si>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</si>
  <si>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</si>
  <si>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</si>
  <si>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</si>
  <si>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</si>
  <si>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</si>
  <si>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</si>
  <si>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</si>
  <si>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</si>
  <si>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</si>
  <si>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</si>
  <si>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</si>
  <si>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</si>
  <si>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</si>
  <si>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</si>
  <si>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</si>
  <si>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</si>
  <si>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</si>
  <si>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</si>
  <si>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</si>
  <si>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</si>
  <si>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</si>
  <si>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</si>
  <si>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</si>
  <si>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</si>
  <si>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</si>
  <si>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</si>
  <si>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</si>
  <si>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</si>
  <si>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</si>
  <si>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</si>
  <si>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</si>
  <si>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</si>
  <si>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</si>
  <si>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r>
      <t>Разом (сума рядків з 340, 350, 360, 370, 380)</t>
    </r>
    <r>
      <rPr>
        <b/>
        <sz val="12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</si>
  <si>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rFont val="Times New Roman"/>
        <family val="1"/>
        <charset val="204"/>
      </rPr>
      <t> </t>
    </r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</si>
  <si>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</si>
  <si>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</si>
  <si>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</si>
  <si>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</si>
  <si>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</si>
  <si>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</si>
  <si>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r>
      <t xml:space="preserve"> </t>
    </r>
    <r>
      <rPr>
        <i/>
        <sz val="10"/>
        <rFont val="Times New Roman"/>
        <family val="1"/>
        <charset val="204"/>
      </rPr>
      <t>(посада)</t>
    </r>
    <r>
      <rPr>
        <i/>
        <sz val="12"/>
        <rFont val="Times New Roman"/>
        <family val="1"/>
        <charset val="204"/>
      </rPr>
      <t xml:space="preserve"> </t>
    </r>
  </si>
  <si>
    <t>(ініціали, прізвище)</t>
  </si>
  <si>
    <t>Коростенське комунальне підприємство "Водоканал"</t>
  </si>
  <si>
    <t>03343947</t>
  </si>
  <si>
    <t xml:space="preserve"> (підпис) </t>
  </si>
  <si>
    <t>Виконком Коростенської міської ради</t>
  </si>
  <si>
    <t>м.Коростень, в. Грушевського, 67</t>
  </si>
  <si>
    <t>Чиркін О.М.</t>
  </si>
  <si>
    <t>36.00</t>
  </si>
  <si>
    <t>Факт наростаючим підсумком з початку року</t>
  </si>
  <si>
    <t>поточний рік</t>
  </si>
  <si>
    <t>минулий рік</t>
  </si>
  <si>
    <t>Відхилення(+,-)</t>
  </si>
  <si>
    <t>Виконання (+,-)</t>
  </si>
  <si>
    <t>Звітний період (рік)</t>
  </si>
  <si>
    <t>Додаток до рішення виконавчого комітету Коростенської міської ради від 01.04.2020 р. №166</t>
  </si>
  <si>
    <t>Інші операційні доходи</t>
  </si>
  <si>
    <t xml:space="preserve"> Олексій ЧИРКІН</t>
  </si>
  <si>
    <t>податок на землю, на воду, екологічний податок</t>
  </si>
  <si>
    <t>(04142) 5-05-22</t>
  </si>
  <si>
    <t xml:space="preserve">за 9 місяців 2023 року </t>
  </si>
  <si>
    <t>ПДФО (641.2), військ. збір (641.14), под.на приб (641.6)відр. част. чист. прибут.(641.11)</t>
  </si>
</sst>
</file>

<file path=xl/styles.xml><?xml version="1.0" encoding="utf-8"?>
<styleSheet xmlns="http://schemas.openxmlformats.org/spreadsheetml/2006/main">
  <numFmts count="2">
    <numFmt numFmtId="192" formatCode="0.0"/>
    <numFmt numFmtId="194" formatCode="#,##0.0"/>
  </numFmts>
  <fonts count="9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9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194" fontId="1" fillId="0" borderId="1" xfId="0" applyNumberFormat="1" applyFont="1" applyFill="1" applyBorder="1" applyAlignment="1">
      <alignment vertical="top" wrapText="1"/>
    </xf>
    <xf numFmtId="192" fontId="1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0" fillId="0" borderId="2" xfId="0" applyFill="1" applyBorder="1"/>
    <xf numFmtId="0" fontId="0" fillId="0" borderId="3" xfId="0" applyFill="1" applyBorder="1"/>
    <xf numFmtId="0" fontId="3" fillId="0" borderId="2" xfId="0" applyFont="1" applyFill="1" applyBorder="1"/>
    <xf numFmtId="0" fontId="1" fillId="0" borderId="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1" fillId="0" borderId="4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3" fillId="0" borderId="2" xfId="0" applyFont="1" applyFill="1" applyBorder="1" applyAlignment="1"/>
    <xf numFmtId="0" fontId="1" fillId="0" borderId="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8" xfId="0" applyFill="1" applyBorder="1"/>
    <xf numFmtId="0" fontId="1" fillId="0" borderId="8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6" xfId="0" applyFill="1" applyBorder="1"/>
    <xf numFmtId="0" fontId="1" fillId="0" borderId="6" xfId="0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192" fontId="1" fillId="0" borderId="10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0" fillId="0" borderId="12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justify"/>
    </xf>
    <xf numFmtId="192" fontId="1" fillId="2" borderId="12" xfId="0" applyNumberFormat="1" applyFont="1" applyFill="1" applyBorder="1" applyAlignment="1">
      <alignment horizontal="right" vertical="top" wrapText="1"/>
    </xf>
    <xf numFmtId="192" fontId="1" fillId="2" borderId="1" xfId="0" applyNumberFormat="1" applyFont="1" applyFill="1" applyBorder="1" applyAlignment="1">
      <alignment horizontal="right" vertical="top" wrapText="1"/>
    </xf>
    <xf numFmtId="192" fontId="2" fillId="2" borderId="12" xfId="0" applyNumberFormat="1" applyFont="1" applyFill="1" applyBorder="1" applyAlignment="1">
      <alignment horizontal="right" vertical="top" wrapText="1"/>
    </xf>
    <xf numFmtId="192" fontId="2" fillId="2" borderId="1" xfId="0" applyNumberFormat="1" applyFont="1" applyFill="1" applyBorder="1" applyAlignment="1">
      <alignment horizontal="right" vertical="top" wrapText="1"/>
    </xf>
    <xf numFmtId="192" fontId="1" fillId="3" borderId="1" xfId="0" applyNumberFormat="1" applyFont="1" applyFill="1" applyBorder="1" applyAlignment="1">
      <alignment horizontal="right" vertical="top" wrapText="1"/>
    </xf>
    <xf numFmtId="192" fontId="1" fillId="3" borderId="1" xfId="0" applyNumberFormat="1" applyFont="1" applyFill="1" applyBorder="1" applyAlignment="1">
      <alignment vertical="top" wrapText="1"/>
    </xf>
    <xf numFmtId="192" fontId="1" fillId="2" borderId="1" xfId="0" applyNumberFormat="1" applyFont="1" applyFill="1" applyBorder="1" applyAlignment="1">
      <alignment vertical="top" wrapText="1"/>
    </xf>
    <xf numFmtId="192" fontId="2" fillId="2" borderId="1" xfId="0" applyNumberFormat="1" applyFont="1" applyFill="1" applyBorder="1" applyAlignment="1">
      <alignment vertical="top" wrapText="1"/>
    </xf>
    <xf numFmtId="194" fontId="1" fillId="3" borderId="1" xfId="0" applyNumberFormat="1" applyFont="1" applyFill="1" applyBorder="1" applyAlignment="1">
      <alignment vertical="top" wrapText="1"/>
    </xf>
    <xf numFmtId="194" fontId="1" fillId="2" borderId="1" xfId="0" applyNumberFormat="1" applyFont="1" applyFill="1" applyBorder="1" applyAlignment="1">
      <alignment vertical="top" wrapText="1"/>
    </xf>
    <xf numFmtId="192" fontId="1" fillId="3" borderId="1" xfId="0" applyNumberFormat="1" applyFont="1" applyFill="1" applyBorder="1" applyAlignment="1">
      <alignment vertical="top" wrapText="1"/>
    </xf>
    <xf numFmtId="192" fontId="1" fillId="3" borderId="1" xfId="0" applyNumberFormat="1" applyFont="1" applyFill="1" applyBorder="1" applyAlignment="1">
      <alignment vertical="top" wrapText="1"/>
    </xf>
    <xf numFmtId="192" fontId="1" fillId="3" borderId="1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92" fontId="1" fillId="3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right" wrapText="1"/>
    </xf>
    <xf numFmtId="0" fontId="0" fillId="0" borderId="0" xfId="0" applyFill="1"/>
    <xf numFmtId="0" fontId="1" fillId="0" borderId="1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vertical="top" wrapText="1"/>
    </xf>
    <xf numFmtId="0" fontId="0" fillId="0" borderId="2" xfId="0" applyFill="1" applyBorder="1"/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abSelected="1" topLeftCell="A102" zoomScale="85" zoomScaleNormal="85" workbookViewId="0">
      <selection activeCell="F107" sqref="F107"/>
    </sheetView>
  </sheetViews>
  <sheetFormatPr defaultRowHeight="12.75"/>
  <cols>
    <col min="1" max="1" width="42.7109375" customWidth="1"/>
    <col min="2" max="2" width="10.7109375" bestFit="1" customWidth="1"/>
    <col min="3" max="3" width="20.7109375" customWidth="1"/>
    <col min="4" max="4" width="20.42578125" customWidth="1"/>
    <col min="5" max="5" width="16.42578125" customWidth="1"/>
    <col min="6" max="6" width="16.7109375" customWidth="1"/>
    <col min="7" max="7" width="16.5703125" customWidth="1"/>
    <col min="8" max="8" width="16.28515625" customWidth="1"/>
    <col min="9" max="9" width="9.140625" style="8"/>
  </cols>
  <sheetData>
    <row r="1" spans="1:11" ht="74.25" customHeight="1">
      <c r="A1" s="8"/>
      <c r="B1" s="8"/>
      <c r="C1" s="8"/>
      <c r="D1" s="67"/>
      <c r="E1" s="68"/>
      <c r="F1" s="68"/>
      <c r="G1" s="63" t="s">
        <v>116</v>
      </c>
      <c r="H1" s="63"/>
      <c r="I1" s="6"/>
      <c r="J1" s="6"/>
      <c r="K1" s="8"/>
    </row>
    <row r="2" spans="1:11" ht="15.75">
      <c r="A2" s="9"/>
      <c r="B2" s="8"/>
      <c r="C2" s="8"/>
      <c r="D2" s="8"/>
      <c r="E2" s="8"/>
      <c r="F2" s="8"/>
      <c r="G2" s="8"/>
      <c r="H2" s="8"/>
      <c r="J2" s="8"/>
      <c r="K2" s="8"/>
    </row>
    <row r="3" spans="1:11" ht="15.75">
      <c r="A3" s="10"/>
      <c r="B3" s="10"/>
      <c r="C3" s="10"/>
      <c r="D3" s="10"/>
      <c r="E3" s="10"/>
      <c r="F3" s="10"/>
      <c r="G3" s="11"/>
      <c r="H3" s="3" t="s">
        <v>0</v>
      </c>
      <c r="J3" s="8"/>
      <c r="K3" s="8"/>
    </row>
    <row r="4" spans="1:11" ht="15.75">
      <c r="A4" s="12"/>
      <c r="B4" s="10"/>
      <c r="C4" s="10"/>
      <c r="D4" s="12"/>
      <c r="E4" s="12"/>
      <c r="F4" s="12"/>
      <c r="G4" s="13" t="s">
        <v>1</v>
      </c>
      <c r="H4" s="3">
        <v>2023</v>
      </c>
      <c r="J4" s="8"/>
      <c r="K4" s="8"/>
    </row>
    <row r="5" spans="1:11" ht="15.75">
      <c r="A5" s="14" t="s">
        <v>2</v>
      </c>
      <c r="B5" s="8"/>
      <c r="C5" s="8"/>
      <c r="D5" s="15" t="s">
        <v>103</v>
      </c>
      <c r="E5" s="15"/>
      <c r="F5" s="15"/>
      <c r="G5" s="16" t="s">
        <v>3</v>
      </c>
      <c r="H5" s="17" t="s">
        <v>104</v>
      </c>
      <c r="J5" s="8"/>
      <c r="K5" s="8"/>
    </row>
    <row r="6" spans="1:11" ht="15.75">
      <c r="A6" s="18" t="s">
        <v>4</v>
      </c>
      <c r="B6" s="10"/>
      <c r="C6" s="10"/>
      <c r="D6" s="19" t="s">
        <v>106</v>
      </c>
      <c r="E6" s="19"/>
      <c r="F6" s="19"/>
      <c r="G6" s="13" t="s">
        <v>5</v>
      </c>
      <c r="H6" s="3"/>
      <c r="J6" s="8"/>
      <c r="K6" s="8"/>
    </row>
    <row r="7" spans="1:11" ht="16.5" customHeight="1">
      <c r="A7" s="20" t="s">
        <v>6</v>
      </c>
      <c r="B7" s="10"/>
      <c r="C7" s="10"/>
      <c r="D7" s="21"/>
      <c r="E7" s="21"/>
      <c r="F7" s="21"/>
      <c r="G7" s="22" t="s">
        <v>7</v>
      </c>
      <c r="H7" s="3"/>
      <c r="J7" s="8"/>
      <c r="K7" s="8"/>
    </row>
    <row r="8" spans="1:11" ht="15.75" customHeight="1">
      <c r="A8" s="20" t="s">
        <v>8</v>
      </c>
      <c r="B8" s="10"/>
      <c r="C8" s="10"/>
      <c r="D8" s="21"/>
      <c r="E8" s="21"/>
      <c r="F8" s="21"/>
      <c r="G8" s="13" t="s">
        <v>9</v>
      </c>
      <c r="H8" s="23" t="s">
        <v>109</v>
      </c>
      <c r="J8" s="8"/>
      <c r="K8" s="8"/>
    </row>
    <row r="9" spans="1:11" ht="15.75">
      <c r="A9" s="18" t="s">
        <v>10</v>
      </c>
      <c r="B9" s="24"/>
      <c r="C9" s="24"/>
      <c r="D9" s="24"/>
      <c r="E9" s="25"/>
      <c r="F9" s="26"/>
      <c r="G9" s="7"/>
      <c r="H9" s="25" t="s">
        <v>107</v>
      </c>
      <c r="J9" s="8"/>
      <c r="K9" s="8"/>
    </row>
    <row r="10" spans="1:11" ht="15.75">
      <c r="A10" s="20" t="s">
        <v>11</v>
      </c>
      <c r="B10" s="10"/>
      <c r="C10" s="10"/>
      <c r="D10" s="10"/>
      <c r="E10" s="27"/>
      <c r="F10" s="27"/>
      <c r="G10" s="10"/>
      <c r="H10" s="27" t="s">
        <v>120</v>
      </c>
      <c r="J10" s="8"/>
      <c r="K10" s="8"/>
    </row>
    <row r="11" spans="1:11" ht="15.75">
      <c r="A11" s="18" t="s">
        <v>12</v>
      </c>
      <c r="B11" s="28"/>
      <c r="C11" s="28"/>
      <c r="D11" s="28"/>
      <c r="E11" s="29"/>
      <c r="F11" s="29"/>
      <c r="G11" s="28"/>
      <c r="H11" s="29" t="s">
        <v>108</v>
      </c>
      <c r="J11" s="8"/>
      <c r="K11" s="8"/>
    </row>
    <row r="12" spans="1:11" ht="15.75">
      <c r="A12" s="9"/>
      <c r="B12" s="8"/>
      <c r="C12" s="8"/>
      <c r="D12" s="8"/>
      <c r="E12" s="8"/>
      <c r="F12" s="8"/>
      <c r="G12" s="8"/>
      <c r="H12" s="8"/>
      <c r="J12" s="8"/>
      <c r="K12" s="8"/>
    </row>
    <row r="13" spans="1:11" ht="15.75">
      <c r="A13" s="73" t="s">
        <v>13</v>
      </c>
      <c r="B13" s="66"/>
      <c r="C13" s="66"/>
      <c r="D13" s="66"/>
      <c r="E13" s="66"/>
      <c r="F13" s="66"/>
      <c r="G13" s="8"/>
      <c r="H13" s="8"/>
      <c r="J13" s="8"/>
      <c r="K13" s="8"/>
    </row>
    <row r="14" spans="1:11" ht="15.75">
      <c r="A14" s="73" t="s">
        <v>121</v>
      </c>
      <c r="B14" s="66"/>
      <c r="C14" s="66"/>
      <c r="D14" s="66"/>
      <c r="E14" s="66"/>
      <c r="F14" s="66"/>
      <c r="G14" s="8"/>
      <c r="H14" s="8"/>
      <c r="J14" s="8"/>
      <c r="K14" s="8"/>
    </row>
    <row r="15" spans="1:11" ht="15.75">
      <c r="A15" s="65" t="s">
        <v>14</v>
      </c>
      <c r="B15" s="66"/>
      <c r="C15" s="66"/>
      <c r="D15" s="66"/>
      <c r="E15" s="66"/>
      <c r="F15" s="66"/>
      <c r="G15" s="8"/>
      <c r="H15" s="8"/>
      <c r="J15" s="8"/>
      <c r="K15" s="8"/>
    </row>
    <row r="16" spans="1:11" ht="15.75">
      <c r="A16" s="30" t="s">
        <v>15</v>
      </c>
      <c r="B16" s="8"/>
      <c r="C16" s="8"/>
      <c r="D16" s="8"/>
      <c r="E16" s="8"/>
      <c r="F16" s="8"/>
      <c r="G16" s="8"/>
      <c r="H16" s="8"/>
      <c r="J16" s="8"/>
      <c r="K16" s="8"/>
    </row>
    <row r="17" spans="1:11" ht="15.75">
      <c r="A17" s="9" t="s">
        <v>16</v>
      </c>
      <c r="B17" s="8"/>
      <c r="C17" s="8"/>
      <c r="D17" s="8"/>
      <c r="E17" s="8"/>
      <c r="F17" s="8"/>
      <c r="G17" s="8"/>
      <c r="H17" s="8"/>
      <c r="J17" s="8"/>
      <c r="K17" s="8"/>
    </row>
    <row r="18" spans="1:11" ht="36" customHeight="1">
      <c r="A18" s="72" t="s">
        <v>17</v>
      </c>
      <c r="B18" s="72" t="s">
        <v>18</v>
      </c>
      <c r="C18" s="69" t="s">
        <v>110</v>
      </c>
      <c r="D18" s="70"/>
      <c r="E18" s="71" t="s">
        <v>115</v>
      </c>
      <c r="F18" s="71"/>
      <c r="G18" s="71"/>
      <c r="H18" s="71"/>
      <c r="J18" s="8"/>
      <c r="K18" s="8"/>
    </row>
    <row r="19" spans="1:11" ht="15.75">
      <c r="A19" s="72"/>
      <c r="B19" s="72"/>
      <c r="C19" s="31" t="s">
        <v>112</v>
      </c>
      <c r="D19" s="31" t="s">
        <v>111</v>
      </c>
      <c r="E19" s="58" t="s">
        <v>19</v>
      </c>
      <c r="F19" s="58" t="s">
        <v>20</v>
      </c>
      <c r="G19" s="32" t="s">
        <v>113</v>
      </c>
      <c r="H19" s="32" t="s">
        <v>114</v>
      </c>
      <c r="J19" s="8"/>
      <c r="K19" s="8"/>
    </row>
    <row r="20" spans="1:11" ht="15.75">
      <c r="A20" s="31">
        <v>1</v>
      </c>
      <c r="B20" s="31">
        <v>2</v>
      </c>
      <c r="C20" s="31">
        <v>3</v>
      </c>
      <c r="D20" s="31">
        <v>4</v>
      </c>
      <c r="E20" s="31">
        <v>5</v>
      </c>
      <c r="F20" s="31">
        <v>6</v>
      </c>
      <c r="G20" s="31">
        <v>7</v>
      </c>
      <c r="H20" s="31">
        <v>8</v>
      </c>
      <c r="J20" s="8"/>
      <c r="K20" s="8"/>
    </row>
    <row r="21" spans="1:11" ht="15.75" customHeight="1">
      <c r="A21" s="77" t="s">
        <v>21</v>
      </c>
      <c r="B21" s="78"/>
      <c r="C21" s="78"/>
      <c r="D21" s="78"/>
      <c r="E21" s="78"/>
      <c r="F21" s="78"/>
      <c r="G21" s="7"/>
      <c r="H21" s="7"/>
      <c r="J21" s="8"/>
      <c r="K21" s="8"/>
    </row>
    <row r="22" spans="1:11" ht="15.75">
      <c r="A22" s="33" t="s">
        <v>22</v>
      </c>
      <c r="B22" s="34"/>
      <c r="C22" s="35"/>
      <c r="D22" s="14"/>
      <c r="E22" s="36"/>
      <c r="F22" s="36"/>
      <c r="G22" s="37"/>
      <c r="H22" s="38"/>
      <c r="J22" s="8"/>
      <c r="K22" s="8"/>
    </row>
    <row r="23" spans="1:11" ht="31.5" customHeight="1">
      <c r="A23" s="2" t="s">
        <v>23</v>
      </c>
      <c r="B23" s="3">
        <v>10</v>
      </c>
      <c r="C23" s="49">
        <v>51307.199999999997</v>
      </c>
      <c r="D23" s="49">
        <v>57502.8</v>
      </c>
      <c r="E23" s="49">
        <v>54122</v>
      </c>
      <c r="F23" s="49">
        <v>57502.8</v>
      </c>
      <c r="G23" s="45">
        <f t="shared" ref="G23:G28" si="0">F23-E23</f>
        <v>3380.8000000000029</v>
      </c>
      <c r="H23" s="46">
        <f>F23/E23*100</f>
        <v>106.2466279886183</v>
      </c>
      <c r="J23" s="8"/>
      <c r="K23" s="8"/>
    </row>
    <row r="24" spans="1:11" ht="15.75">
      <c r="A24" s="2" t="s">
        <v>24</v>
      </c>
      <c r="B24" s="3">
        <v>11</v>
      </c>
      <c r="C24" s="1">
        <v>0</v>
      </c>
      <c r="D24" s="1">
        <v>0</v>
      </c>
      <c r="E24" s="1">
        <v>0</v>
      </c>
      <c r="F24" s="1">
        <v>0</v>
      </c>
      <c r="G24" s="45">
        <f t="shared" si="0"/>
        <v>0</v>
      </c>
      <c r="H24" s="46">
        <v>0</v>
      </c>
      <c r="J24" s="8"/>
      <c r="K24" s="8"/>
    </row>
    <row r="25" spans="1:11" ht="15.75">
      <c r="A25" s="2" t="s">
        <v>25</v>
      </c>
      <c r="B25" s="3">
        <v>20</v>
      </c>
      <c r="C25" s="49">
        <v>8551.2000000000007</v>
      </c>
      <c r="D25" s="49">
        <v>9583.7999999999993</v>
      </c>
      <c r="E25" s="49">
        <v>9021</v>
      </c>
      <c r="F25" s="49">
        <v>9583.7999999999993</v>
      </c>
      <c r="G25" s="45">
        <f t="shared" si="0"/>
        <v>562.79999999999927</v>
      </c>
      <c r="H25" s="46">
        <f>F25/E25*100</f>
        <v>106.23877618889257</v>
      </c>
      <c r="J25" s="8"/>
      <c r="K25" s="8"/>
    </row>
    <row r="26" spans="1:11" ht="15.75">
      <c r="A26" s="2" t="s">
        <v>26</v>
      </c>
      <c r="B26" s="3">
        <v>30</v>
      </c>
      <c r="C26" s="1">
        <v>0</v>
      </c>
      <c r="D26" s="1">
        <v>0</v>
      </c>
      <c r="E26" s="1">
        <v>0</v>
      </c>
      <c r="F26" s="1">
        <v>0</v>
      </c>
      <c r="G26" s="45">
        <f t="shared" si="0"/>
        <v>0</v>
      </c>
      <c r="H26" s="46">
        <v>0</v>
      </c>
      <c r="J26" s="8"/>
      <c r="K26" s="8"/>
    </row>
    <row r="27" spans="1:11" ht="33" customHeight="1">
      <c r="A27" s="39" t="s">
        <v>27</v>
      </c>
      <c r="B27" s="40">
        <v>40</v>
      </c>
      <c r="C27" s="48">
        <f>C23-C25-C26</f>
        <v>42756</v>
      </c>
      <c r="D27" s="48">
        <f>D23-D25-D26</f>
        <v>47919</v>
      </c>
      <c r="E27" s="48">
        <f>E23-E25-E26</f>
        <v>45101</v>
      </c>
      <c r="F27" s="48">
        <f>F23-F25-F26</f>
        <v>47919</v>
      </c>
      <c r="G27" s="47">
        <f t="shared" si="0"/>
        <v>2818</v>
      </c>
      <c r="H27" s="48">
        <f>F27/E27*100</f>
        <v>106.24819848783839</v>
      </c>
      <c r="J27" s="8"/>
      <c r="K27" s="8"/>
    </row>
    <row r="28" spans="1:11" ht="15.75">
      <c r="A28" s="2" t="s">
        <v>117</v>
      </c>
      <c r="B28" s="3">
        <v>50</v>
      </c>
      <c r="C28" s="49">
        <v>5511</v>
      </c>
      <c r="D28" s="49">
        <v>9959</v>
      </c>
      <c r="E28" s="49">
        <v>14124</v>
      </c>
      <c r="F28" s="49">
        <v>9959</v>
      </c>
      <c r="G28" s="45">
        <f t="shared" si="0"/>
        <v>-4165</v>
      </c>
      <c r="H28" s="46">
        <f>F28/E28*100</f>
        <v>70.511186632681955</v>
      </c>
      <c r="J28" s="8"/>
      <c r="K28" s="8"/>
    </row>
    <row r="29" spans="1:11" ht="15.75">
      <c r="A29" s="2" t="s">
        <v>28</v>
      </c>
      <c r="B29" s="3"/>
      <c r="C29" s="1"/>
      <c r="D29" s="1"/>
      <c r="E29" s="1"/>
      <c r="F29" s="1"/>
      <c r="G29" s="45"/>
      <c r="H29" s="46"/>
      <c r="J29" s="8"/>
      <c r="K29" s="8"/>
    </row>
    <row r="30" spans="1:11" ht="15.75">
      <c r="A30" s="2" t="s">
        <v>29</v>
      </c>
      <c r="B30" s="3">
        <v>51</v>
      </c>
      <c r="C30" s="1">
        <v>0</v>
      </c>
      <c r="D30" s="1">
        <v>0</v>
      </c>
      <c r="E30" s="1">
        <v>0</v>
      </c>
      <c r="F30" s="1">
        <v>0</v>
      </c>
      <c r="G30" s="45">
        <v>0</v>
      </c>
      <c r="H30" s="46">
        <v>0</v>
      </c>
      <c r="J30" s="8"/>
      <c r="K30" s="8"/>
    </row>
    <row r="31" spans="1:11" ht="15.75">
      <c r="A31" s="2" t="s">
        <v>30</v>
      </c>
      <c r="B31" s="3">
        <v>52</v>
      </c>
      <c r="C31" s="1">
        <v>0</v>
      </c>
      <c r="D31" s="1">
        <v>0</v>
      </c>
      <c r="E31" s="1">
        <v>0</v>
      </c>
      <c r="F31" s="1">
        <v>0</v>
      </c>
      <c r="G31" s="45">
        <v>0</v>
      </c>
      <c r="H31" s="46">
        <v>0</v>
      </c>
      <c r="J31" s="8"/>
      <c r="K31" s="8"/>
    </row>
    <row r="32" spans="1:11" ht="31.5">
      <c r="A32" s="2" t="s">
        <v>31</v>
      </c>
      <c r="B32" s="3">
        <v>53</v>
      </c>
      <c r="C32" s="1">
        <v>0</v>
      </c>
      <c r="D32" s="1">
        <v>0</v>
      </c>
      <c r="E32" s="1">
        <v>0</v>
      </c>
      <c r="F32" s="1">
        <v>0</v>
      </c>
      <c r="G32" s="45">
        <v>0</v>
      </c>
      <c r="H32" s="46">
        <v>0</v>
      </c>
      <c r="J32" s="8"/>
      <c r="K32" s="8"/>
    </row>
    <row r="33" spans="1:11" ht="15.75">
      <c r="A33" s="2" t="s">
        <v>32</v>
      </c>
      <c r="B33" s="3">
        <v>60</v>
      </c>
      <c r="C33" s="1">
        <v>0</v>
      </c>
      <c r="D33" s="1">
        <v>0</v>
      </c>
      <c r="E33" s="1">
        <v>0</v>
      </c>
      <c r="F33" s="1">
        <v>0</v>
      </c>
      <c r="G33" s="45">
        <v>0</v>
      </c>
      <c r="H33" s="46">
        <v>0</v>
      </c>
      <c r="J33" s="8"/>
      <c r="K33" s="8"/>
    </row>
    <row r="34" spans="1:11" ht="15.75">
      <c r="A34" s="2" t="s">
        <v>33</v>
      </c>
      <c r="B34" s="3">
        <v>70</v>
      </c>
      <c r="C34" s="1">
        <v>0</v>
      </c>
      <c r="D34" s="1">
        <v>0</v>
      </c>
      <c r="E34" s="1">
        <v>0</v>
      </c>
      <c r="F34" s="1">
        <v>0</v>
      </c>
      <c r="G34" s="45">
        <v>0</v>
      </c>
      <c r="H34" s="46">
        <v>0</v>
      </c>
      <c r="J34" s="8"/>
      <c r="K34" s="8"/>
    </row>
    <row r="35" spans="1:11" ht="15.75">
      <c r="A35" s="2" t="s">
        <v>34</v>
      </c>
      <c r="B35" s="3">
        <v>80</v>
      </c>
      <c r="C35" s="46">
        <f>C37+C38</f>
        <v>776</v>
      </c>
      <c r="D35" s="46">
        <f>D37+D38</f>
        <v>1064</v>
      </c>
      <c r="E35" s="46">
        <f>E37+E38</f>
        <v>624</v>
      </c>
      <c r="F35" s="46">
        <f>F37+F38</f>
        <v>1064</v>
      </c>
      <c r="G35" s="45">
        <f>F35-E35</f>
        <v>440</v>
      </c>
      <c r="H35" s="46">
        <f>F35/E35*100</f>
        <v>170.5128205128205</v>
      </c>
      <c r="J35" s="8"/>
      <c r="K35" s="8"/>
    </row>
    <row r="36" spans="1:11" ht="15.75">
      <c r="A36" s="2" t="s">
        <v>35</v>
      </c>
      <c r="B36" s="3"/>
      <c r="C36" s="1"/>
      <c r="D36" s="1"/>
      <c r="E36" s="1"/>
      <c r="F36" s="1"/>
      <c r="G36" s="45"/>
      <c r="H36" s="46"/>
      <c r="J36" s="8"/>
      <c r="K36" s="8"/>
    </row>
    <row r="37" spans="1:11" ht="15.75">
      <c r="A37" s="2" t="s">
        <v>36</v>
      </c>
      <c r="B37" s="3">
        <v>81</v>
      </c>
      <c r="C37" s="1">
        <v>0</v>
      </c>
      <c r="D37" s="1">
        <v>0</v>
      </c>
      <c r="E37" s="1">
        <v>0</v>
      </c>
      <c r="F37" s="1">
        <v>0</v>
      </c>
      <c r="G37" s="45">
        <v>0</v>
      </c>
      <c r="H37" s="46">
        <v>0</v>
      </c>
      <c r="J37" s="8"/>
      <c r="K37" s="8"/>
    </row>
    <row r="38" spans="1:11" ht="15.75">
      <c r="A38" s="2" t="s">
        <v>37</v>
      </c>
      <c r="B38" s="3">
        <v>82</v>
      </c>
      <c r="C38" s="49">
        <v>776</v>
      </c>
      <c r="D38" s="49">
        <v>1064</v>
      </c>
      <c r="E38" s="49">
        <v>624</v>
      </c>
      <c r="F38" s="49">
        <v>1064</v>
      </c>
      <c r="G38" s="45">
        <f>F38-E38</f>
        <v>440</v>
      </c>
      <c r="H38" s="46">
        <f>F38/E38*100</f>
        <v>170.5128205128205</v>
      </c>
      <c r="J38" s="8"/>
      <c r="K38" s="8"/>
    </row>
    <row r="39" spans="1:11" ht="15.75">
      <c r="A39" s="39" t="s">
        <v>38</v>
      </c>
      <c r="B39" s="40">
        <v>90</v>
      </c>
      <c r="C39" s="48">
        <f>C27+C28+C35</f>
        <v>49043</v>
      </c>
      <c r="D39" s="48">
        <f>D27+D28+D35</f>
        <v>58942</v>
      </c>
      <c r="E39" s="48">
        <f>E27+E28+E35</f>
        <v>59849</v>
      </c>
      <c r="F39" s="48">
        <f>F27+F28+F35</f>
        <v>58942</v>
      </c>
      <c r="G39" s="45">
        <f>F39-E39</f>
        <v>-907</v>
      </c>
      <c r="H39" s="46">
        <f>F39/E39*100</f>
        <v>98.48451937375728</v>
      </c>
      <c r="J39" s="8"/>
      <c r="K39" s="8"/>
    </row>
    <row r="40" spans="1:11" ht="15.75">
      <c r="A40" s="39" t="s">
        <v>39</v>
      </c>
      <c r="B40" s="3"/>
      <c r="C40" s="1"/>
      <c r="D40" s="1"/>
      <c r="E40" s="1"/>
      <c r="F40" s="1"/>
      <c r="G40" s="45"/>
      <c r="H40" s="46"/>
      <c r="J40" s="8"/>
      <c r="K40" s="8"/>
    </row>
    <row r="41" spans="1:11" ht="36.75" customHeight="1">
      <c r="A41" s="2" t="s">
        <v>40</v>
      </c>
      <c r="B41" s="3">
        <v>100</v>
      </c>
      <c r="C41" s="49">
        <v>44236</v>
      </c>
      <c r="D41" s="49">
        <v>50463</v>
      </c>
      <c r="E41" s="49">
        <v>43716</v>
      </c>
      <c r="F41" s="49">
        <v>50463</v>
      </c>
      <c r="G41" s="45">
        <f t="shared" ref="G41:G46" si="1">F41-E41</f>
        <v>6747</v>
      </c>
      <c r="H41" s="46">
        <f>F41/E41*100</f>
        <v>115.43370848202031</v>
      </c>
      <c r="J41" s="8"/>
      <c r="K41" s="8"/>
    </row>
    <row r="42" spans="1:11" ht="15.75">
      <c r="A42" s="2" t="s">
        <v>41</v>
      </c>
      <c r="B42" s="3">
        <v>110</v>
      </c>
      <c r="C42" s="49">
        <v>3085</v>
      </c>
      <c r="D42" s="49">
        <v>3337</v>
      </c>
      <c r="E42" s="49">
        <v>3318</v>
      </c>
      <c r="F42" s="49">
        <v>3337</v>
      </c>
      <c r="G42" s="45">
        <f t="shared" si="1"/>
        <v>19</v>
      </c>
      <c r="H42" s="46">
        <f>F42/E42*100</f>
        <v>100.57263411693791</v>
      </c>
      <c r="J42" s="8"/>
      <c r="K42" s="8"/>
    </row>
    <row r="43" spans="1:11" ht="15.75">
      <c r="A43" s="2" t="s">
        <v>42</v>
      </c>
      <c r="B43" s="3">
        <v>120</v>
      </c>
      <c r="C43" s="49">
        <v>2684</v>
      </c>
      <c r="D43" s="49">
        <v>2959</v>
      </c>
      <c r="E43" s="49">
        <v>2871</v>
      </c>
      <c r="F43" s="49">
        <v>2959</v>
      </c>
      <c r="G43" s="45">
        <f t="shared" si="1"/>
        <v>88</v>
      </c>
      <c r="H43" s="46">
        <f>F43/E43*100</f>
        <v>103.06513409961686</v>
      </c>
      <c r="J43" s="8"/>
      <c r="K43" s="8"/>
    </row>
    <row r="44" spans="1:11" ht="15.75">
      <c r="A44" s="2" t="s">
        <v>43</v>
      </c>
      <c r="B44" s="3">
        <v>130</v>
      </c>
      <c r="C44" s="49">
        <v>748</v>
      </c>
      <c r="D44" s="49">
        <v>1758</v>
      </c>
      <c r="E44" s="49">
        <v>180</v>
      </c>
      <c r="F44" s="49">
        <v>1758</v>
      </c>
      <c r="G44" s="45">
        <f t="shared" si="1"/>
        <v>1578</v>
      </c>
      <c r="H44" s="46">
        <f>F44/E44*100</f>
        <v>976.66666666666674</v>
      </c>
      <c r="J44" s="8"/>
      <c r="K44" s="8"/>
    </row>
    <row r="45" spans="1:11" ht="15.75">
      <c r="A45" s="2" t="s">
        <v>44</v>
      </c>
      <c r="B45" s="3">
        <v>140</v>
      </c>
      <c r="C45" s="49">
        <v>0</v>
      </c>
      <c r="D45" s="49">
        <v>0</v>
      </c>
      <c r="E45" s="49">
        <v>0</v>
      </c>
      <c r="F45" s="49">
        <v>0</v>
      </c>
      <c r="G45" s="45">
        <f t="shared" si="1"/>
        <v>0</v>
      </c>
      <c r="H45" s="46">
        <v>0</v>
      </c>
      <c r="J45" s="8"/>
      <c r="K45" s="8"/>
    </row>
    <row r="46" spans="1:11" ht="15.75">
      <c r="A46" s="2" t="s">
        <v>45</v>
      </c>
      <c r="B46" s="3">
        <v>150</v>
      </c>
      <c r="C46" s="49">
        <v>0</v>
      </c>
      <c r="D46" s="49">
        <v>0</v>
      </c>
      <c r="E46" s="49">
        <v>0</v>
      </c>
      <c r="F46" s="49">
        <v>0</v>
      </c>
      <c r="G46" s="45">
        <f t="shared" si="1"/>
        <v>0</v>
      </c>
      <c r="H46" s="46">
        <v>0</v>
      </c>
      <c r="J46" s="8"/>
      <c r="K46" s="8"/>
    </row>
    <row r="47" spans="1:11" ht="15.75">
      <c r="A47" s="2" t="s">
        <v>46</v>
      </c>
      <c r="B47" s="3">
        <v>160</v>
      </c>
      <c r="C47" s="49">
        <v>0</v>
      </c>
      <c r="D47" s="49">
        <v>0</v>
      </c>
      <c r="E47" s="49">
        <v>0</v>
      </c>
      <c r="F47" s="49">
        <v>0</v>
      </c>
      <c r="G47" s="45">
        <v>0</v>
      </c>
      <c r="H47" s="46">
        <v>0</v>
      </c>
      <c r="J47" s="8"/>
      <c r="K47" s="8"/>
    </row>
    <row r="48" spans="1:11" ht="15.75">
      <c r="A48" s="39" t="s">
        <v>47</v>
      </c>
      <c r="B48" s="40">
        <v>170</v>
      </c>
      <c r="C48" s="48">
        <f>SUM(C41:C47)</f>
        <v>50753</v>
      </c>
      <c r="D48" s="48">
        <f>SUM(D41:D47)</f>
        <v>58517</v>
      </c>
      <c r="E48" s="48">
        <f>SUM(E41:E47)</f>
        <v>50085</v>
      </c>
      <c r="F48" s="48">
        <f>SUM(F41:F47)</f>
        <v>58517</v>
      </c>
      <c r="G48" s="45">
        <f>F48-E48</f>
        <v>8432</v>
      </c>
      <c r="H48" s="46">
        <f>F48/E48*100</f>
        <v>116.83537985424779</v>
      </c>
      <c r="J48" s="8"/>
      <c r="K48" s="8"/>
    </row>
    <row r="49" spans="1:11" ht="15.75">
      <c r="A49" s="39" t="s">
        <v>48</v>
      </c>
      <c r="B49" s="3"/>
      <c r="C49" s="1"/>
      <c r="D49" s="1"/>
      <c r="E49" s="1"/>
      <c r="F49" s="1"/>
      <c r="G49" s="45">
        <v>0</v>
      </c>
      <c r="H49" s="46"/>
      <c r="I49" s="7"/>
      <c r="J49" s="7"/>
      <c r="K49" s="8"/>
    </row>
    <row r="50" spans="1:11" ht="15.75">
      <c r="A50" s="2" t="s">
        <v>49</v>
      </c>
      <c r="B50" s="3">
        <v>180</v>
      </c>
      <c r="C50" s="46">
        <f>SUM(C51:C52)</f>
        <v>-1480</v>
      </c>
      <c r="D50" s="46">
        <f>SUM(D51:D52)</f>
        <v>-2544</v>
      </c>
      <c r="E50" s="46">
        <f>SUM(E51:E52)</f>
        <v>1385</v>
      </c>
      <c r="F50" s="46">
        <f>SUM(F51:F52)</f>
        <v>-2544</v>
      </c>
      <c r="G50" s="45">
        <f>F50-E50</f>
        <v>-3929</v>
      </c>
      <c r="H50" s="46">
        <f>F50/E50*100</f>
        <v>-183.68231046931407</v>
      </c>
      <c r="I50" s="7"/>
      <c r="J50" s="7"/>
      <c r="K50" s="8"/>
    </row>
    <row r="51" spans="1:11" ht="15.75">
      <c r="A51" s="2" t="s">
        <v>50</v>
      </c>
      <c r="B51" s="3">
        <v>181</v>
      </c>
      <c r="C51" s="46">
        <f>C27-C41</f>
        <v>-1480</v>
      </c>
      <c r="D51" s="46">
        <f>D27-D41</f>
        <v>-2544</v>
      </c>
      <c r="E51" s="46">
        <f>E27-E41</f>
        <v>1385</v>
      </c>
      <c r="F51" s="46">
        <f>F27-F41</f>
        <v>-2544</v>
      </c>
      <c r="G51" s="45">
        <f>F51-E51</f>
        <v>-3929</v>
      </c>
      <c r="H51" s="46">
        <f>F51/E51*100</f>
        <v>-183.68231046931407</v>
      </c>
      <c r="I51" s="7"/>
      <c r="J51" s="7"/>
      <c r="K51" s="8"/>
    </row>
    <row r="52" spans="1:11" ht="15.75">
      <c r="A52" s="2" t="s">
        <v>51</v>
      </c>
      <c r="B52" s="3">
        <v>182</v>
      </c>
      <c r="C52" s="1"/>
      <c r="D52" s="1"/>
      <c r="E52" s="1"/>
      <c r="F52" s="1"/>
      <c r="G52" s="45"/>
      <c r="H52" s="46"/>
      <c r="I52" s="7"/>
      <c r="J52" s="7"/>
      <c r="K52" s="8"/>
    </row>
    <row r="53" spans="1:11" ht="31.5" customHeight="1">
      <c r="A53" s="2" t="s">
        <v>52</v>
      </c>
      <c r="B53" s="3">
        <v>190</v>
      </c>
      <c r="C53" s="46">
        <f>SUM(C54:C55)</f>
        <v>-2486</v>
      </c>
      <c r="D53" s="46">
        <f>SUM(D54:D55)</f>
        <v>-639</v>
      </c>
      <c r="E53" s="46">
        <f>SUM(E54:E55)</f>
        <v>9140</v>
      </c>
      <c r="F53" s="46">
        <f>SUM(F54:F55)</f>
        <v>-639</v>
      </c>
      <c r="G53" s="45">
        <f>F53-E53</f>
        <v>-9779</v>
      </c>
      <c r="H53" s="46">
        <f>F53/E53*100</f>
        <v>-6.9912472647702408</v>
      </c>
      <c r="I53" s="7"/>
      <c r="J53" s="7"/>
      <c r="K53" s="8"/>
    </row>
    <row r="54" spans="1:11" ht="15.75">
      <c r="A54" s="2" t="s">
        <v>50</v>
      </c>
      <c r="B54" s="3">
        <v>191</v>
      </c>
      <c r="C54" s="46">
        <f>C50+C28-C42-C43-C44</f>
        <v>-2486</v>
      </c>
      <c r="D54" s="46">
        <f>D50+D28-D42-D43-D44</f>
        <v>-639</v>
      </c>
      <c r="E54" s="46">
        <f>E50+E28-E42-E43-E44</f>
        <v>9140</v>
      </c>
      <c r="F54" s="46">
        <f>F50+F28-F42-F43-F44</f>
        <v>-639</v>
      </c>
      <c r="G54" s="45">
        <f>F54-E54</f>
        <v>-9779</v>
      </c>
      <c r="H54" s="46">
        <f>F54/E54*100</f>
        <v>-6.9912472647702408</v>
      </c>
      <c r="I54" s="7"/>
      <c r="J54" s="7"/>
      <c r="K54" s="8"/>
    </row>
    <row r="55" spans="1:11" ht="15.75">
      <c r="A55" s="2" t="s">
        <v>51</v>
      </c>
      <c r="B55" s="3">
        <v>192</v>
      </c>
      <c r="C55" s="1"/>
      <c r="D55" s="1"/>
      <c r="E55" s="1"/>
      <c r="F55" s="1"/>
      <c r="G55" s="45"/>
      <c r="H55" s="46"/>
      <c r="I55" s="7"/>
      <c r="J55" s="7"/>
      <c r="K55" s="8"/>
    </row>
    <row r="56" spans="1:11" ht="31.5">
      <c r="A56" s="2" t="s">
        <v>53</v>
      </c>
      <c r="B56" s="3">
        <v>200</v>
      </c>
      <c r="C56" s="46">
        <f>SUM(C57:C58)</f>
        <v>-1710</v>
      </c>
      <c r="D56" s="46">
        <f>SUM(D57:D58)</f>
        <v>425</v>
      </c>
      <c r="E56" s="46">
        <f>SUM(E57:E58)</f>
        <v>9764</v>
      </c>
      <c r="F56" s="46">
        <f>SUM(F57:F58)</f>
        <v>425</v>
      </c>
      <c r="G56" s="45">
        <f>F56-E56</f>
        <v>-9339</v>
      </c>
      <c r="H56" s="46">
        <f>F56/E56*100</f>
        <v>4.3527242933224093</v>
      </c>
      <c r="I56" s="7"/>
      <c r="J56" s="7"/>
      <c r="K56" s="8"/>
    </row>
    <row r="57" spans="1:11" ht="15.75">
      <c r="A57" s="2" t="s">
        <v>50</v>
      </c>
      <c r="B57" s="3">
        <v>201</v>
      </c>
      <c r="C57" s="46">
        <f>C53+C35-C45-C47</f>
        <v>-1710</v>
      </c>
      <c r="D57" s="46">
        <f>D53+D35-D45-D47</f>
        <v>425</v>
      </c>
      <c r="E57" s="46">
        <f>E53+E35-E45</f>
        <v>9764</v>
      </c>
      <c r="F57" s="46">
        <f>F53+F35-F45-F47</f>
        <v>425</v>
      </c>
      <c r="G57" s="45">
        <f>(F57-F58)-E57</f>
        <v>-9339</v>
      </c>
      <c r="H57" s="46">
        <f>-F58/E57*100</f>
        <v>0</v>
      </c>
      <c r="I57" s="7"/>
      <c r="J57" s="7"/>
      <c r="K57" s="8"/>
    </row>
    <row r="58" spans="1:11" ht="15.75">
      <c r="A58" s="2" t="s">
        <v>51</v>
      </c>
      <c r="B58" s="3">
        <v>202</v>
      </c>
      <c r="C58" s="1"/>
      <c r="D58" s="1"/>
      <c r="E58" s="1"/>
      <c r="F58" s="1"/>
      <c r="G58" s="45"/>
      <c r="H58" s="46"/>
      <c r="I58" s="7"/>
      <c r="J58" s="7"/>
      <c r="K58" s="8"/>
    </row>
    <row r="59" spans="1:11" ht="31.5" customHeight="1">
      <c r="A59" s="2" t="s">
        <v>54</v>
      </c>
      <c r="B59" s="3">
        <v>210</v>
      </c>
      <c r="C59" s="1">
        <v>0</v>
      </c>
      <c r="D59" s="1">
        <v>602</v>
      </c>
      <c r="E59" s="1">
        <v>0</v>
      </c>
      <c r="F59" s="1">
        <v>602</v>
      </c>
      <c r="G59" s="45">
        <f>F59-E59</f>
        <v>602</v>
      </c>
      <c r="H59" s="46">
        <v>0</v>
      </c>
      <c r="I59" s="7"/>
      <c r="J59" s="7"/>
      <c r="K59" s="8"/>
    </row>
    <row r="60" spans="1:11" ht="15.75">
      <c r="A60" s="2" t="s">
        <v>55</v>
      </c>
      <c r="B60" s="3">
        <v>220</v>
      </c>
      <c r="C60" s="46">
        <f>SUM(C61:C62)</f>
        <v>-1710</v>
      </c>
      <c r="D60" s="46">
        <f>SUM(D61:D62)</f>
        <v>-177</v>
      </c>
      <c r="E60" s="46">
        <f>SUM(E61:E62)</f>
        <v>9764</v>
      </c>
      <c r="F60" s="46">
        <f>SUM(F61:F62)</f>
        <v>-177</v>
      </c>
      <c r="G60" s="45">
        <f>F60-E60</f>
        <v>-9941</v>
      </c>
      <c r="H60" s="46">
        <f>F60/E60*100</f>
        <v>-1.8127816468660387</v>
      </c>
      <c r="I60" s="7"/>
      <c r="J60" s="7"/>
      <c r="K60" s="8"/>
    </row>
    <row r="61" spans="1:11" ht="15.75">
      <c r="A61" s="2" t="s">
        <v>56</v>
      </c>
      <c r="B61" s="3">
        <v>221</v>
      </c>
      <c r="C61" s="46">
        <f>C56-C59</f>
        <v>-1710</v>
      </c>
      <c r="D61" s="46">
        <f>D56-D59</f>
        <v>-177</v>
      </c>
      <c r="E61" s="46">
        <f>E56-E59</f>
        <v>9764</v>
      </c>
      <c r="F61" s="46">
        <f>F56-F59</f>
        <v>-177</v>
      </c>
      <c r="G61" s="45">
        <v>0</v>
      </c>
      <c r="H61" s="46">
        <f>F61/E61*100</f>
        <v>-1.8127816468660387</v>
      </c>
      <c r="I61" s="7"/>
      <c r="J61" s="7"/>
      <c r="K61" s="8"/>
    </row>
    <row r="62" spans="1:11" ht="15.75">
      <c r="A62" s="2" t="s">
        <v>57</v>
      </c>
      <c r="B62" s="3">
        <v>222</v>
      </c>
      <c r="C62" s="1"/>
      <c r="D62" s="1"/>
      <c r="E62" s="1"/>
      <c r="F62" s="1"/>
      <c r="G62" s="45">
        <v>0</v>
      </c>
      <c r="H62" s="46">
        <v>0</v>
      </c>
      <c r="I62" s="7"/>
      <c r="J62" s="7"/>
      <c r="K62" s="8"/>
    </row>
    <row r="63" spans="1:11" ht="31.5" customHeight="1">
      <c r="A63" s="2" t="s">
        <v>58</v>
      </c>
      <c r="B63" s="3">
        <v>230</v>
      </c>
      <c r="C63" s="49">
        <v>0</v>
      </c>
      <c r="D63" s="49">
        <v>0</v>
      </c>
      <c r="E63" s="49">
        <f>ROUND(E61*0.25,1)</f>
        <v>2441</v>
      </c>
      <c r="F63" s="49">
        <v>0</v>
      </c>
      <c r="G63" s="45">
        <f>F63-E63</f>
        <v>-2441</v>
      </c>
      <c r="H63" s="46">
        <f>F63/E63*100</f>
        <v>0</v>
      </c>
      <c r="I63" s="7"/>
      <c r="J63" s="7"/>
      <c r="K63" s="8"/>
    </row>
    <row r="64" spans="1:11" ht="15.75">
      <c r="A64" s="74" t="s">
        <v>59</v>
      </c>
      <c r="B64" s="75"/>
      <c r="C64" s="75"/>
      <c r="D64" s="75"/>
      <c r="E64" s="75"/>
      <c r="F64" s="76"/>
      <c r="G64" s="8"/>
      <c r="H64" s="38"/>
      <c r="I64" s="7"/>
      <c r="J64" s="7"/>
      <c r="K64" s="8"/>
    </row>
    <row r="65" spans="1:11" ht="15.75">
      <c r="A65" s="2" t="s">
        <v>60</v>
      </c>
      <c r="B65" s="3">
        <v>240</v>
      </c>
      <c r="C65" s="55">
        <v>17603</v>
      </c>
      <c r="D65" s="50">
        <v>20975</v>
      </c>
      <c r="E65" s="50">
        <v>16764</v>
      </c>
      <c r="F65" s="56">
        <v>20975</v>
      </c>
      <c r="G65" s="45">
        <f t="shared" ref="G65:G70" si="2">F65-E65</f>
        <v>4211</v>
      </c>
      <c r="H65" s="46">
        <f t="shared" ref="H65:H70" si="3">F65/E65*100</f>
        <v>125.11930326890956</v>
      </c>
      <c r="I65" s="7"/>
      <c r="J65" s="7"/>
      <c r="K65" s="8"/>
    </row>
    <row r="66" spans="1:11" ht="15.75">
      <c r="A66" s="2" t="s">
        <v>61</v>
      </c>
      <c r="B66" s="3">
        <v>250</v>
      </c>
      <c r="C66" s="55">
        <v>24710</v>
      </c>
      <c r="D66" s="50">
        <v>25777</v>
      </c>
      <c r="E66" s="50">
        <v>25289</v>
      </c>
      <c r="F66" s="56">
        <v>25777</v>
      </c>
      <c r="G66" s="45">
        <f t="shared" si="2"/>
        <v>488</v>
      </c>
      <c r="H66" s="46">
        <f t="shared" si="3"/>
        <v>101.92969275178932</v>
      </c>
      <c r="J66" s="8"/>
      <c r="K66" s="8"/>
    </row>
    <row r="67" spans="1:11" ht="15.75">
      <c r="A67" s="2" t="s">
        <v>62</v>
      </c>
      <c r="B67" s="3">
        <v>260</v>
      </c>
      <c r="C67" s="55">
        <v>5194</v>
      </c>
      <c r="D67" s="50">
        <v>5273</v>
      </c>
      <c r="E67" s="50">
        <v>5562</v>
      </c>
      <c r="F67" s="56">
        <v>5273</v>
      </c>
      <c r="G67" s="45">
        <f t="shared" si="2"/>
        <v>-289</v>
      </c>
      <c r="H67" s="46">
        <f t="shared" si="3"/>
        <v>94.804027328299171</v>
      </c>
      <c r="J67" s="8"/>
      <c r="K67" s="8"/>
    </row>
    <row r="68" spans="1:11" ht="15.75">
      <c r="A68" s="2" t="s">
        <v>63</v>
      </c>
      <c r="B68" s="3">
        <v>270</v>
      </c>
      <c r="C68" s="55">
        <v>2498</v>
      </c>
      <c r="D68" s="50">
        <v>3449</v>
      </c>
      <c r="E68" s="50">
        <v>2289</v>
      </c>
      <c r="F68" s="56">
        <v>3449</v>
      </c>
      <c r="G68" s="45">
        <f t="shared" si="2"/>
        <v>1160</v>
      </c>
      <c r="H68" s="46">
        <f t="shared" si="3"/>
        <v>150.6771515945828</v>
      </c>
      <c r="J68" s="8"/>
      <c r="K68" s="8"/>
    </row>
    <row r="69" spans="1:11" ht="15.75">
      <c r="A69" s="2" t="s">
        <v>64</v>
      </c>
      <c r="B69" s="3">
        <v>280</v>
      </c>
      <c r="C69" s="55">
        <v>748</v>
      </c>
      <c r="D69" s="50">
        <v>3043</v>
      </c>
      <c r="E69" s="50">
        <v>180</v>
      </c>
      <c r="F69" s="56">
        <v>3043</v>
      </c>
      <c r="G69" s="45">
        <f t="shared" si="2"/>
        <v>2863</v>
      </c>
      <c r="H69" s="46">
        <f t="shared" si="3"/>
        <v>1690.5555555555554</v>
      </c>
      <c r="J69" s="8"/>
      <c r="K69" s="8"/>
    </row>
    <row r="70" spans="1:11" ht="15.75">
      <c r="A70" s="2" t="s">
        <v>65</v>
      </c>
      <c r="B70" s="3">
        <v>290</v>
      </c>
      <c r="C70" s="51">
        <f>SUM(C65:C69)</f>
        <v>50753</v>
      </c>
      <c r="D70" s="51">
        <f>SUM(D65:D69)</f>
        <v>58517</v>
      </c>
      <c r="E70" s="51">
        <f>SUM(E65:E69)</f>
        <v>50084</v>
      </c>
      <c r="F70" s="51">
        <f>SUM(F65:F69)</f>
        <v>58517</v>
      </c>
      <c r="G70" s="45">
        <f t="shared" si="2"/>
        <v>8433</v>
      </c>
      <c r="H70" s="46">
        <f t="shared" si="3"/>
        <v>116.83771264276017</v>
      </c>
      <c r="J70" s="8"/>
      <c r="K70" s="8"/>
    </row>
    <row r="71" spans="1:11" ht="15.75" customHeight="1">
      <c r="A71" s="61" t="s">
        <v>66</v>
      </c>
      <c r="B71" s="62"/>
      <c r="C71" s="62"/>
      <c r="D71" s="62"/>
      <c r="E71" s="62"/>
      <c r="F71" s="62"/>
      <c r="G71" s="62"/>
      <c r="H71" s="62"/>
      <c r="J71" s="8"/>
      <c r="K71" s="8"/>
    </row>
    <row r="72" spans="1:11" ht="47.25">
      <c r="A72" s="39" t="s">
        <v>67</v>
      </c>
      <c r="B72" s="40">
        <v>300</v>
      </c>
      <c r="C72" s="52">
        <f>SUM(C73:C76)</f>
        <v>9828.2999999999993</v>
      </c>
      <c r="D72" s="52">
        <f>SUM(D73:D76)</f>
        <v>10775.1</v>
      </c>
      <c r="E72" s="52">
        <f>SUM(E73:E76)</f>
        <v>11592</v>
      </c>
      <c r="F72" s="52">
        <f>SUM(F73:F76)</f>
        <v>10775.1</v>
      </c>
      <c r="G72" s="46">
        <f>F72-E72</f>
        <v>-816.89999999999964</v>
      </c>
      <c r="H72" s="46">
        <f>F72/E72*100</f>
        <v>92.95289855072464</v>
      </c>
      <c r="J72" s="8"/>
      <c r="K72" s="8"/>
    </row>
    <row r="73" spans="1:11" ht="15.75">
      <c r="A73" s="2" t="s">
        <v>68</v>
      </c>
      <c r="B73" s="3">
        <v>301</v>
      </c>
      <c r="C73" s="5">
        <v>0</v>
      </c>
      <c r="D73" s="5">
        <v>0</v>
      </c>
      <c r="E73" s="5">
        <v>0</v>
      </c>
      <c r="F73" s="5">
        <v>0</v>
      </c>
      <c r="G73" s="46">
        <f>F73-E73</f>
        <v>0</v>
      </c>
      <c r="H73" s="46">
        <v>0</v>
      </c>
      <c r="J73" s="8"/>
      <c r="K73" s="8"/>
    </row>
    <row r="74" spans="1:11" ht="31.5">
      <c r="A74" s="2" t="s">
        <v>69</v>
      </c>
      <c r="B74" s="3">
        <v>302</v>
      </c>
      <c r="C74" s="50">
        <v>4633.2</v>
      </c>
      <c r="D74" s="50">
        <v>4983</v>
      </c>
      <c r="E74" s="50">
        <v>6663</v>
      </c>
      <c r="F74" s="50">
        <v>4983</v>
      </c>
      <c r="G74" s="46">
        <f>F74-E74</f>
        <v>-1680</v>
      </c>
      <c r="H74" s="46">
        <f>F74/E74*100</f>
        <v>74.786132372805042</v>
      </c>
      <c r="J74" s="8"/>
      <c r="K74" s="8"/>
    </row>
    <row r="75" spans="1:11" ht="31.5">
      <c r="A75" s="2" t="s">
        <v>70</v>
      </c>
      <c r="B75" s="3">
        <v>303</v>
      </c>
      <c r="C75" s="5">
        <v>0</v>
      </c>
      <c r="D75" s="5">
        <v>0</v>
      </c>
      <c r="E75" s="5">
        <v>0</v>
      </c>
      <c r="F75" s="5">
        <v>0</v>
      </c>
      <c r="G75" s="46">
        <v>0</v>
      </c>
      <c r="H75" s="46">
        <v>0</v>
      </c>
      <c r="J75" s="8"/>
      <c r="K75" s="8"/>
    </row>
    <row r="76" spans="1:11" ht="15.75" customHeight="1">
      <c r="A76" s="2" t="s">
        <v>71</v>
      </c>
      <c r="B76" s="72">
        <v>304</v>
      </c>
      <c r="C76" s="64">
        <v>5195.1000000000004</v>
      </c>
      <c r="D76" s="64">
        <f>4788.9+400.6+602.6</f>
        <v>5792.1</v>
      </c>
      <c r="E76" s="64">
        <v>4929</v>
      </c>
      <c r="F76" s="64">
        <f>4788.9+400.6+602.6</f>
        <v>5792.1</v>
      </c>
      <c r="G76" s="46">
        <f>F76-E76</f>
        <v>863.10000000000036</v>
      </c>
      <c r="H76" s="46">
        <f>F76/E76*100</f>
        <v>117.5106512477176</v>
      </c>
      <c r="I76" s="8" t="s">
        <v>122</v>
      </c>
      <c r="J76" s="8"/>
      <c r="K76" s="8"/>
    </row>
    <row r="77" spans="1:11" ht="15.75">
      <c r="A77" s="2" t="s">
        <v>72</v>
      </c>
      <c r="B77" s="72"/>
      <c r="C77" s="64"/>
      <c r="D77" s="64"/>
      <c r="E77" s="64"/>
      <c r="F77" s="64"/>
      <c r="G77" s="46">
        <f>F77-E77</f>
        <v>0</v>
      </c>
      <c r="H77" s="46">
        <v>0</v>
      </c>
      <c r="J77" s="8"/>
      <c r="K77" s="8"/>
    </row>
    <row r="78" spans="1:11" ht="31.5">
      <c r="A78" s="2" t="s">
        <v>73</v>
      </c>
      <c r="B78" s="3" t="s">
        <v>74</v>
      </c>
      <c r="C78" s="50">
        <v>0</v>
      </c>
      <c r="D78" s="50">
        <v>0</v>
      </c>
      <c r="E78" s="50">
        <f>E63</f>
        <v>2441</v>
      </c>
      <c r="F78" s="50">
        <v>0</v>
      </c>
      <c r="G78" s="46">
        <f>F78-E78</f>
        <v>-2441</v>
      </c>
      <c r="H78" s="46">
        <f>F78/E78*100</f>
        <v>0</v>
      </c>
      <c r="J78" s="8"/>
      <c r="K78" s="8"/>
    </row>
    <row r="79" spans="1:11" ht="15.75">
      <c r="A79" s="2" t="s">
        <v>75</v>
      </c>
      <c r="B79" s="3" t="s">
        <v>76</v>
      </c>
      <c r="C79" s="5">
        <v>0</v>
      </c>
      <c r="D79" s="5">
        <v>0</v>
      </c>
      <c r="E79" s="5">
        <v>0</v>
      </c>
      <c r="F79" s="5">
        <v>0</v>
      </c>
      <c r="G79" s="46">
        <v>0</v>
      </c>
      <c r="H79" s="46">
        <v>0</v>
      </c>
      <c r="J79" s="8"/>
      <c r="K79" s="8"/>
    </row>
    <row r="80" spans="1:11" ht="31.5">
      <c r="A80" s="39" t="s">
        <v>77</v>
      </c>
      <c r="B80" s="40">
        <v>310</v>
      </c>
      <c r="C80" s="52">
        <f>SUM(C81:C83)</f>
        <v>0</v>
      </c>
      <c r="D80" s="52">
        <f>SUM(D81:D83)</f>
        <v>0</v>
      </c>
      <c r="E80" s="52">
        <f>SUM(E81:E83)</f>
        <v>0</v>
      </c>
      <c r="F80" s="52">
        <f>SUM(F81:F83)</f>
        <v>0</v>
      </c>
      <c r="G80" s="46">
        <v>0</v>
      </c>
      <c r="H80" s="46">
        <v>0</v>
      </c>
      <c r="J80" s="8"/>
      <c r="K80" s="8"/>
    </row>
    <row r="81" spans="1:11" ht="47.25">
      <c r="A81" s="2" t="s">
        <v>78</v>
      </c>
      <c r="B81" s="3">
        <v>311</v>
      </c>
      <c r="C81" s="5">
        <v>0</v>
      </c>
      <c r="D81" s="5">
        <v>0</v>
      </c>
      <c r="E81" s="5">
        <v>0</v>
      </c>
      <c r="F81" s="5">
        <v>0</v>
      </c>
      <c r="G81" s="46">
        <v>0</v>
      </c>
      <c r="H81" s="46">
        <v>0</v>
      </c>
      <c r="J81" s="8"/>
      <c r="K81" s="8"/>
    </row>
    <row r="82" spans="1:11" ht="15.75">
      <c r="A82" s="2" t="s">
        <v>79</v>
      </c>
      <c r="B82" s="3">
        <v>312</v>
      </c>
      <c r="C82" s="5">
        <v>0</v>
      </c>
      <c r="D82" s="5">
        <v>0</v>
      </c>
      <c r="E82" s="5">
        <v>0</v>
      </c>
      <c r="F82" s="5">
        <v>0</v>
      </c>
      <c r="G82" s="46">
        <v>0</v>
      </c>
      <c r="H82" s="46">
        <v>0</v>
      </c>
      <c r="J82" s="8"/>
      <c r="K82" s="8"/>
    </row>
    <row r="83" spans="1:11" ht="15.75">
      <c r="A83" s="2" t="s">
        <v>80</v>
      </c>
      <c r="B83" s="3">
        <v>313</v>
      </c>
      <c r="C83" s="50">
        <v>0</v>
      </c>
      <c r="D83" s="50">
        <v>0</v>
      </c>
      <c r="E83" s="50">
        <v>0</v>
      </c>
      <c r="F83" s="50">
        <v>0</v>
      </c>
      <c r="G83" s="46">
        <v>0</v>
      </c>
      <c r="H83" s="46">
        <v>0</v>
      </c>
      <c r="J83" s="8"/>
      <c r="K83" s="8"/>
    </row>
    <row r="84" spans="1:11" ht="31.5">
      <c r="A84" s="39" t="s">
        <v>81</v>
      </c>
      <c r="B84" s="40">
        <v>320</v>
      </c>
      <c r="C84" s="52">
        <f>C85+C86</f>
        <v>5194</v>
      </c>
      <c r="D84" s="52">
        <f>D85+D86</f>
        <v>5273</v>
      </c>
      <c r="E84" s="52">
        <f>E85+E86</f>
        <v>5562</v>
      </c>
      <c r="F84" s="52">
        <f>F85+F86</f>
        <v>5273</v>
      </c>
      <c r="G84" s="46">
        <f t="shared" ref="G84:G89" si="4">F84-E84</f>
        <v>-289</v>
      </c>
      <c r="H84" s="46">
        <f>F84/E84*100</f>
        <v>94.804027328299171</v>
      </c>
      <c r="J84" s="8"/>
      <c r="K84" s="8"/>
    </row>
    <row r="85" spans="1:11" ht="72.75" customHeight="1">
      <c r="A85" s="2" t="s">
        <v>82</v>
      </c>
      <c r="B85" s="3">
        <v>321</v>
      </c>
      <c r="C85" s="50">
        <v>5194</v>
      </c>
      <c r="D85" s="50">
        <v>5273</v>
      </c>
      <c r="E85" s="50">
        <v>5562</v>
      </c>
      <c r="F85" s="50">
        <v>5273</v>
      </c>
      <c r="G85" s="46">
        <f t="shared" si="4"/>
        <v>-289</v>
      </c>
      <c r="H85" s="46">
        <f>F85/E85*100</f>
        <v>94.804027328299171</v>
      </c>
      <c r="J85" s="8"/>
      <c r="K85" s="8"/>
    </row>
    <row r="86" spans="1:11" ht="15.75">
      <c r="A86" s="2" t="s">
        <v>75</v>
      </c>
      <c r="B86" s="3">
        <v>322</v>
      </c>
      <c r="C86" s="5">
        <v>0</v>
      </c>
      <c r="D86" s="5">
        <v>0</v>
      </c>
      <c r="E86" s="5">
        <v>0</v>
      </c>
      <c r="F86" s="5">
        <v>0</v>
      </c>
      <c r="G86" s="46">
        <f t="shared" si="4"/>
        <v>0</v>
      </c>
      <c r="H86" s="46">
        <v>0</v>
      </c>
      <c r="J86" s="8"/>
      <c r="K86" s="8"/>
    </row>
    <row r="87" spans="1:11" ht="15.75">
      <c r="A87" s="39" t="s">
        <v>83</v>
      </c>
      <c r="B87" s="3">
        <v>330</v>
      </c>
      <c r="C87" s="51">
        <f>C88+C89</f>
        <v>1007.3</v>
      </c>
      <c r="D87" s="51">
        <f>D88+D89</f>
        <v>1335.1</v>
      </c>
      <c r="E87" s="51">
        <f>E88+E89</f>
        <v>1731</v>
      </c>
      <c r="F87" s="51">
        <f>F88+F89</f>
        <v>1335.1</v>
      </c>
      <c r="G87" s="46">
        <f t="shared" si="4"/>
        <v>-395.90000000000009</v>
      </c>
      <c r="H87" s="46">
        <f>F87/E87*100</f>
        <v>77.128827267475444</v>
      </c>
      <c r="J87" s="8"/>
      <c r="K87" s="8"/>
    </row>
    <row r="88" spans="1:11" ht="15.75">
      <c r="A88" s="2" t="s">
        <v>84</v>
      </c>
      <c r="B88" s="3">
        <v>331</v>
      </c>
      <c r="C88" s="5">
        <v>0</v>
      </c>
      <c r="D88" s="5">
        <v>0</v>
      </c>
      <c r="E88" s="5">
        <v>0</v>
      </c>
      <c r="F88" s="5">
        <v>0</v>
      </c>
      <c r="G88" s="46">
        <f t="shared" si="4"/>
        <v>0</v>
      </c>
      <c r="H88" s="46">
        <v>0</v>
      </c>
      <c r="J88" s="8"/>
      <c r="K88" s="8"/>
    </row>
    <row r="89" spans="1:11" ht="15.75">
      <c r="A89" s="2" t="s">
        <v>85</v>
      </c>
      <c r="B89" s="3">
        <v>332</v>
      </c>
      <c r="C89" s="50">
        <v>1007.3</v>
      </c>
      <c r="D89" s="50">
        <f>499.8+460.7+374.6</f>
        <v>1335.1</v>
      </c>
      <c r="E89" s="50">
        <v>1731</v>
      </c>
      <c r="F89" s="57">
        <f>499.8+460.7+374.6</f>
        <v>1335.1</v>
      </c>
      <c r="G89" s="46">
        <f t="shared" si="4"/>
        <v>-395.90000000000009</v>
      </c>
      <c r="H89" s="46">
        <f>F89/E89*100</f>
        <v>77.128827267475444</v>
      </c>
      <c r="I89" s="8" t="s">
        <v>119</v>
      </c>
      <c r="J89" s="8"/>
      <c r="K89" s="8"/>
    </row>
    <row r="90" spans="1:11" ht="15.75" customHeight="1">
      <c r="A90" s="61" t="s">
        <v>86</v>
      </c>
      <c r="B90" s="62"/>
      <c r="C90" s="62"/>
      <c r="D90" s="62"/>
      <c r="E90" s="62"/>
      <c r="F90" s="62"/>
      <c r="G90" s="62"/>
      <c r="H90" s="62"/>
      <c r="J90" s="8"/>
      <c r="K90" s="8"/>
    </row>
    <row r="91" spans="1:11" ht="15.75">
      <c r="A91" s="2" t="s">
        <v>87</v>
      </c>
      <c r="B91" s="3">
        <v>340</v>
      </c>
      <c r="C91" s="53">
        <v>0</v>
      </c>
      <c r="D91" s="53">
        <v>0</v>
      </c>
      <c r="E91" s="53">
        <v>0</v>
      </c>
      <c r="F91" s="53">
        <v>0</v>
      </c>
      <c r="G91" s="46">
        <f t="shared" ref="G91:G102" si="5">F91-E91</f>
        <v>0</v>
      </c>
      <c r="H91" s="46">
        <v>0</v>
      </c>
      <c r="J91" s="8"/>
      <c r="K91" s="8"/>
    </row>
    <row r="92" spans="1:11" ht="15.75">
      <c r="A92" s="2" t="s">
        <v>88</v>
      </c>
      <c r="B92" s="3">
        <v>341</v>
      </c>
      <c r="C92" s="53">
        <v>0</v>
      </c>
      <c r="D92" s="53">
        <v>0</v>
      </c>
      <c r="E92" s="53">
        <v>0</v>
      </c>
      <c r="F92" s="53">
        <v>0</v>
      </c>
      <c r="G92" s="46">
        <f t="shared" si="5"/>
        <v>0</v>
      </c>
      <c r="H92" s="46">
        <v>0</v>
      </c>
      <c r="J92" s="8"/>
      <c r="K92" s="8"/>
    </row>
    <row r="93" spans="1:11" ht="47.25">
      <c r="A93" s="2" t="s">
        <v>89</v>
      </c>
      <c r="B93" s="3">
        <v>350</v>
      </c>
      <c r="C93" s="53">
        <v>0</v>
      </c>
      <c r="D93" s="53">
        <v>6344</v>
      </c>
      <c r="E93" s="53">
        <v>6344</v>
      </c>
      <c r="F93" s="53">
        <v>6344</v>
      </c>
      <c r="G93" s="46">
        <f t="shared" si="5"/>
        <v>0</v>
      </c>
      <c r="H93" s="46">
        <v>0</v>
      </c>
      <c r="J93" s="8"/>
      <c r="K93" s="8"/>
    </row>
    <row r="94" spans="1:11" ht="15.75">
      <c r="A94" s="2" t="s">
        <v>88</v>
      </c>
      <c r="B94" s="3">
        <v>351</v>
      </c>
      <c r="C94" s="53">
        <v>0</v>
      </c>
      <c r="D94" s="53">
        <v>6344</v>
      </c>
      <c r="E94" s="53">
        <v>6344</v>
      </c>
      <c r="F94" s="53">
        <v>6344</v>
      </c>
      <c r="G94" s="46">
        <f t="shared" si="5"/>
        <v>0</v>
      </c>
      <c r="H94" s="46">
        <v>0</v>
      </c>
      <c r="J94" s="8"/>
      <c r="K94" s="8"/>
    </row>
    <row r="95" spans="1:11" ht="31.5">
      <c r="A95" s="2" t="s">
        <v>90</v>
      </c>
      <c r="B95" s="3">
        <v>360</v>
      </c>
      <c r="C95" s="4">
        <v>0</v>
      </c>
      <c r="D95" s="53">
        <v>854</v>
      </c>
      <c r="E95" s="53">
        <v>854</v>
      </c>
      <c r="F95" s="53">
        <v>854</v>
      </c>
      <c r="G95" s="46">
        <f t="shared" si="5"/>
        <v>0</v>
      </c>
      <c r="H95" s="46">
        <v>0</v>
      </c>
      <c r="J95" s="8"/>
      <c r="K95" s="8"/>
    </row>
    <row r="96" spans="1:11" ht="15.75">
      <c r="A96" s="2" t="s">
        <v>88</v>
      </c>
      <c r="B96" s="3">
        <v>361</v>
      </c>
      <c r="C96" s="4">
        <v>0</v>
      </c>
      <c r="D96" s="53">
        <v>854</v>
      </c>
      <c r="E96" s="53">
        <v>854</v>
      </c>
      <c r="F96" s="53">
        <v>854</v>
      </c>
      <c r="G96" s="46">
        <f t="shared" si="5"/>
        <v>0</v>
      </c>
      <c r="H96" s="46">
        <v>0</v>
      </c>
      <c r="J96" s="8"/>
      <c r="K96" s="8"/>
    </row>
    <row r="97" spans="1:11" ht="31.5">
      <c r="A97" s="2" t="s">
        <v>91</v>
      </c>
      <c r="B97" s="3">
        <v>370</v>
      </c>
      <c r="C97" s="4">
        <v>0</v>
      </c>
      <c r="D97" s="4">
        <v>0</v>
      </c>
      <c r="E97" s="4">
        <v>0</v>
      </c>
      <c r="F97" s="4">
        <v>0</v>
      </c>
      <c r="G97" s="46">
        <f t="shared" si="5"/>
        <v>0</v>
      </c>
      <c r="H97" s="46">
        <v>0</v>
      </c>
      <c r="J97" s="8"/>
      <c r="K97" s="8"/>
    </row>
    <row r="98" spans="1:11" ht="15.75">
      <c r="A98" s="2" t="s">
        <v>88</v>
      </c>
      <c r="B98" s="3">
        <v>371</v>
      </c>
      <c r="C98" s="4">
        <v>0</v>
      </c>
      <c r="D98" s="4">
        <v>0</v>
      </c>
      <c r="E98" s="4">
        <v>0</v>
      </c>
      <c r="F98" s="4">
        <v>0</v>
      </c>
      <c r="G98" s="46">
        <f t="shared" si="5"/>
        <v>0</v>
      </c>
      <c r="H98" s="46">
        <v>0</v>
      </c>
      <c r="J98" s="8"/>
      <c r="K98" s="8"/>
    </row>
    <row r="99" spans="1:11" ht="49.5" customHeight="1">
      <c r="A99" s="2" t="s">
        <v>92</v>
      </c>
      <c r="B99" s="3">
        <v>380</v>
      </c>
      <c r="C99" s="53">
        <v>960.7</v>
      </c>
      <c r="D99" s="53">
        <v>2386</v>
      </c>
      <c r="E99" s="53">
        <v>2386</v>
      </c>
      <c r="F99" s="53">
        <v>2386</v>
      </c>
      <c r="G99" s="46">
        <f t="shared" si="5"/>
        <v>0</v>
      </c>
      <c r="H99" s="46">
        <f>F99/E99*100</f>
        <v>100</v>
      </c>
      <c r="J99" s="8"/>
      <c r="K99" s="8"/>
    </row>
    <row r="100" spans="1:11" ht="15.75">
      <c r="A100" s="2" t="s">
        <v>88</v>
      </c>
      <c r="B100" s="3">
        <v>381</v>
      </c>
      <c r="C100" s="53">
        <v>339.6</v>
      </c>
      <c r="D100" s="53">
        <v>2386</v>
      </c>
      <c r="E100" s="53">
        <v>2386</v>
      </c>
      <c r="F100" s="53">
        <v>2386</v>
      </c>
      <c r="G100" s="46">
        <f t="shared" si="5"/>
        <v>0</v>
      </c>
      <c r="H100" s="46">
        <f>F100/E100*100</f>
        <v>100</v>
      </c>
      <c r="J100" s="8"/>
      <c r="K100" s="8"/>
    </row>
    <row r="101" spans="1:11" ht="34.5" customHeight="1">
      <c r="A101" s="2" t="s">
        <v>93</v>
      </c>
      <c r="B101" s="3">
        <v>390</v>
      </c>
      <c r="C101" s="54">
        <f>C91+C93+C95+C97+C99</f>
        <v>960.7</v>
      </c>
      <c r="D101" s="54">
        <f t="shared" ref="D101:F102" si="6">D91+D93+D95+D97+D99</f>
        <v>9584</v>
      </c>
      <c r="E101" s="54">
        <f t="shared" si="6"/>
        <v>9584</v>
      </c>
      <c r="F101" s="54">
        <f t="shared" si="6"/>
        <v>9584</v>
      </c>
      <c r="G101" s="46">
        <f t="shared" si="5"/>
        <v>0</v>
      </c>
      <c r="H101" s="46">
        <f>F101/E101*100</f>
        <v>100</v>
      </c>
      <c r="J101" s="8"/>
      <c r="K101" s="8"/>
    </row>
    <row r="102" spans="1:11" ht="32.25" customHeight="1">
      <c r="A102" s="2" t="s">
        <v>94</v>
      </c>
      <c r="B102" s="3">
        <v>391</v>
      </c>
      <c r="C102" s="54">
        <f>C92+C94+C96+C98+C100</f>
        <v>339.6</v>
      </c>
      <c r="D102" s="54">
        <f t="shared" si="6"/>
        <v>9584</v>
      </c>
      <c r="E102" s="54">
        <f t="shared" si="6"/>
        <v>9584</v>
      </c>
      <c r="F102" s="54">
        <f t="shared" si="6"/>
        <v>9584</v>
      </c>
      <c r="G102" s="46">
        <f t="shared" si="5"/>
        <v>0</v>
      </c>
      <c r="H102" s="46">
        <f>F102/E102*100</f>
        <v>100</v>
      </c>
      <c r="J102" s="8"/>
      <c r="K102" s="8"/>
    </row>
    <row r="103" spans="1:11" ht="13.5" customHeight="1">
      <c r="A103" s="59" t="s">
        <v>95</v>
      </c>
      <c r="B103" s="60"/>
      <c r="C103" s="60"/>
      <c r="D103" s="60"/>
      <c r="E103" s="60"/>
      <c r="F103" s="60"/>
      <c r="G103" s="60"/>
      <c r="H103" s="60"/>
      <c r="J103" s="8"/>
      <c r="K103" s="8"/>
    </row>
    <row r="104" spans="1:11" ht="15.75">
      <c r="A104" s="2" t="s">
        <v>96</v>
      </c>
      <c r="B104" s="3">
        <v>400</v>
      </c>
      <c r="C104" s="55">
        <v>255</v>
      </c>
      <c r="D104" s="50">
        <v>237</v>
      </c>
      <c r="E104" s="50">
        <v>267</v>
      </c>
      <c r="F104" s="50">
        <v>237</v>
      </c>
      <c r="G104" s="46">
        <f>F104-E104</f>
        <v>-30</v>
      </c>
      <c r="H104" s="46">
        <f>F104/E104*100</f>
        <v>88.764044943820224</v>
      </c>
      <c r="J104" s="8"/>
      <c r="K104" s="8"/>
    </row>
    <row r="105" spans="1:11" ht="15.75">
      <c r="A105" s="2" t="s">
        <v>97</v>
      </c>
      <c r="B105" s="3">
        <v>410</v>
      </c>
      <c r="C105" s="55">
        <v>55673</v>
      </c>
      <c r="D105" s="50">
        <v>65831</v>
      </c>
      <c r="E105" s="50">
        <v>55000</v>
      </c>
      <c r="F105" s="50">
        <v>65831</v>
      </c>
      <c r="G105" s="46">
        <f>F105-E105</f>
        <v>10831</v>
      </c>
      <c r="H105" s="46">
        <f>F105/E105*100</f>
        <v>119.69272727272727</v>
      </c>
      <c r="J105" s="8"/>
      <c r="K105" s="8"/>
    </row>
    <row r="106" spans="1:11" ht="15.75">
      <c r="A106" s="2" t="s">
        <v>98</v>
      </c>
      <c r="B106" s="3">
        <v>420</v>
      </c>
      <c r="C106" s="5">
        <v>0</v>
      </c>
      <c r="D106" s="5">
        <v>0</v>
      </c>
      <c r="E106" s="5">
        <v>0</v>
      </c>
      <c r="F106" s="5">
        <v>0</v>
      </c>
      <c r="G106" s="46">
        <f>F106-E106</f>
        <v>0</v>
      </c>
      <c r="H106" s="46">
        <v>0</v>
      </c>
      <c r="J106" s="8"/>
      <c r="K106" s="8"/>
    </row>
    <row r="107" spans="1:11" ht="34.5" customHeight="1">
      <c r="A107" s="2" t="s">
        <v>99</v>
      </c>
      <c r="B107" s="3">
        <v>430</v>
      </c>
      <c r="C107" s="5">
        <v>0</v>
      </c>
      <c r="D107" s="5">
        <v>0</v>
      </c>
      <c r="E107" s="5">
        <v>0</v>
      </c>
      <c r="F107" s="5">
        <v>0</v>
      </c>
      <c r="G107" s="46">
        <f>F107-E107</f>
        <v>0</v>
      </c>
      <c r="H107" s="46">
        <v>0</v>
      </c>
      <c r="J107" s="8"/>
      <c r="K107" s="8"/>
    </row>
    <row r="108" spans="1:11" ht="15.75">
      <c r="A108" s="41"/>
      <c r="B108" s="82"/>
      <c r="C108" s="82"/>
      <c r="D108" s="82"/>
      <c r="E108" s="85"/>
      <c r="F108" s="85"/>
      <c r="G108" s="8"/>
      <c r="H108" s="8"/>
      <c r="J108" s="8"/>
      <c r="K108" s="8"/>
    </row>
    <row r="109" spans="1:11" ht="15.75">
      <c r="A109" s="42" t="s">
        <v>100</v>
      </c>
      <c r="B109" s="83"/>
      <c r="C109" s="83"/>
      <c r="D109" s="83"/>
      <c r="E109" s="79" t="s">
        <v>118</v>
      </c>
      <c r="F109" s="79"/>
      <c r="G109" s="8"/>
      <c r="H109" s="8"/>
      <c r="J109" s="8"/>
      <c r="K109" s="8"/>
    </row>
    <row r="110" spans="1:11">
      <c r="A110" s="43" t="s">
        <v>101</v>
      </c>
      <c r="B110" s="84" t="s">
        <v>105</v>
      </c>
      <c r="C110" s="84"/>
      <c r="D110" s="84"/>
      <c r="E110" s="80" t="s">
        <v>102</v>
      </c>
      <c r="F110" s="80"/>
      <c r="G110" s="8"/>
      <c r="H110" s="8"/>
      <c r="J110" s="8"/>
      <c r="K110" s="8"/>
    </row>
    <row r="111" spans="1:11" ht="12.75" customHeight="1">
      <c r="A111" s="43"/>
      <c r="B111" s="81"/>
      <c r="C111" s="81"/>
      <c r="D111" s="81"/>
      <c r="E111" s="81"/>
      <c r="F111" s="81"/>
      <c r="G111" s="8"/>
      <c r="H111" s="8"/>
      <c r="J111" s="8"/>
      <c r="K111" s="8"/>
    </row>
    <row r="112" spans="1:11" ht="15.75">
      <c r="A112" s="44"/>
      <c r="B112" s="43"/>
      <c r="C112" s="43"/>
      <c r="D112" s="43"/>
      <c r="E112" s="43"/>
      <c r="F112" s="43"/>
      <c r="G112" s="8"/>
      <c r="H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J121" s="8"/>
      <c r="K121" s="8"/>
    </row>
  </sheetData>
  <mergeCells count="27">
    <mergeCell ref="E109:F109"/>
    <mergeCell ref="E110:F110"/>
    <mergeCell ref="E111:F111"/>
    <mergeCell ref="B108:D108"/>
    <mergeCell ref="B109:D109"/>
    <mergeCell ref="B110:D110"/>
    <mergeCell ref="B111:D111"/>
    <mergeCell ref="E108:F108"/>
    <mergeCell ref="D76:D77"/>
    <mergeCell ref="B76:B77"/>
    <mergeCell ref="A13:F13"/>
    <mergeCell ref="A14:F14"/>
    <mergeCell ref="C76:C77"/>
    <mergeCell ref="A64:F64"/>
    <mergeCell ref="A21:F21"/>
    <mergeCell ref="A18:A19"/>
    <mergeCell ref="B18:B19"/>
    <mergeCell ref="A103:H103"/>
    <mergeCell ref="A90:H90"/>
    <mergeCell ref="A71:H71"/>
    <mergeCell ref="G1:H1"/>
    <mergeCell ref="F76:F77"/>
    <mergeCell ref="E76:E77"/>
    <mergeCell ref="A15:F15"/>
    <mergeCell ref="D1:F1"/>
    <mergeCell ref="C18:D18"/>
    <mergeCell ref="E18:H18"/>
  </mergeCells>
  <phoneticPr fontId="0" type="noConversion"/>
  <pageMargins left="0.75" right="0.75" top="1" bottom="1" header="0.5" footer="0.5"/>
  <pageSetup paperSize="9" scale="53" orientation="portrait" r:id="rId1"/>
  <headerFooter alignWithMargins="0"/>
  <rowBreaks count="1" manualBreakCount="1"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9_міс_23р.</vt:lpstr>
      <vt:lpstr>'9_міс_23р.'!_Toc531168308</vt:lpstr>
      <vt:lpstr>'9_міс_23р.'!Область_печати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2022-08-02T05:44:52Z</cp:lastPrinted>
  <dcterms:created xsi:type="dcterms:W3CDTF">1996-10-08T23:32:33Z</dcterms:created>
  <dcterms:modified xsi:type="dcterms:W3CDTF">2023-11-14T08:49:09Z</dcterms:modified>
</cp:coreProperties>
</file>