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konomist\Desktop\"/>
    </mc:Choice>
  </mc:AlternateContent>
  <xr:revisionPtr revIDLastSave="0" documentId="8_{E2A3EBEC-F00F-4C1C-9851-0181F75C2791}" xr6:coauthVersionLast="45" xr6:coauthVersionMax="45" xr10:uidLastSave="{00000000-0000-0000-0000-000000000000}"/>
  <bookViews>
    <workbookView xWindow="-120" yWindow="-120" windowWidth="29040" windowHeight="15840" xr2:uid="{9C31B5B3-A958-49B2-9DCE-F1F29414648A}"/>
  </bookViews>
  <sheets>
    <sheet name="1 півр.2023 рік" sheetId="1" r:id="rId1"/>
  </sheets>
  <definedNames>
    <definedName name="_xlnm.Print_Area" localSheetId="0">'1 півр.2023 рік'!$A$1:$I$104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6" i="1" l="1"/>
  <c r="I96" i="1" s="1"/>
  <c r="F96" i="1"/>
  <c r="E96" i="1"/>
  <c r="D96" i="1"/>
  <c r="G95" i="1"/>
  <c r="I95" i="1" s="1"/>
  <c r="F95" i="1"/>
  <c r="D95" i="1"/>
  <c r="H94" i="1"/>
  <c r="I93" i="1"/>
  <c r="H93" i="1"/>
  <c r="I88" i="1"/>
  <c r="H88" i="1"/>
  <c r="I87" i="1"/>
  <c r="G87" i="1"/>
  <c r="H87" i="1" s="1"/>
  <c r="E87" i="1"/>
  <c r="E95" i="1" s="1"/>
  <c r="I83" i="1"/>
  <c r="H83" i="1"/>
  <c r="I82" i="1"/>
  <c r="H82" i="1"/>
  <c r="I81" i="1"/>
  <c r="H81" i="1"/>
  <c r="G81" i="1"/>
  <c r="F81" i="1"/>
  <c r="E81" i="1"/>
  <c r="D81" i="1"/>
  <c r="I80" i="1"/>
  <c r="H80" i="1"/>
  <c r="I79" i="1"/>
  <c r="H79" i="1"/>
  <c r="G78" i="1"/>
  <c r="H78" i="1" s="1"/>
  <c r="F78" i="1"/>
  <c r="I78" i="1" s="1"/>
  <c r="E78" i="1"/>
  <c r="D78" i="1"/>
  <c r="H77" i="1"/>
  <c r="G74" i="1"/>
  <c r="H74" i="1" s="1"/>
  <c r="F74" i="1"/>
  <c r="E74" i="1"/>
  <c r="D74" i="1"/>
  <c r="H73" i="1"/>
  <c r="I72" i="1"/>
  <c r="H72" i="1"/>
  <c r="H71" i="1"/>
  <c r="G70" i="1"/>
  <c r="I70" i="1" s="1"/>
  <c r="F70" i="1"/>
  <c r="F66" i="1" s="1"/>
  <c r="E70" i="1"/>
  <c r="E66" i="1" s="1"/>
  <c r="D70" i="1"/>
  <c r="D66" i="1" s="1"/>
  <c r="I68" i="1"/>
  <c r="H68" i="1"/>
  <c r="H67" i="1"/>
  <c r="G66" i="1"/>
  <c r="I66" i="1" s="1"/>
  <c r="G64" i="1"/>
  <c r="E64" i="1"/>
  <c r="D64" i="1"/>
  <c r="F63" i="1"/>
  <c r="I63" i="1" s="1"/>
  <c r="F62" i="1"/>
  <c r="I62" i="1" s="1"/>
  <c r="F61" i="1"/>
  <c r="I61" i="1" s="1"/>
  <c r="F60" i="1"/>
  <c r="I60" i="1" s="1"/>
  <c r="F59" i="1"/>
  <c r="I59" i="1" s="1"/>
  <c r="E52" i="1"/>
  <c r="E56" i="1" s="1"/>
  <c r="E49" i="1"/>
  <c r="E46" i="1"/>
  <c r="G42" i="1"/>
  <c r="I42" i="1" s="1"/>
  <c r="E42" i="1"/>
  <c r="D42" i="1"/>
  <c r="F38" i="1"/>
  <c r="I38" i="1" s="1"/>
  <c r="F36" i="1"/>
  <c r="I36" i="1" s="1"/>
  <c r="F35" i="1"/>
  <c r="F42" i="1" s="1"/>
  <c r="G33" i="1"/>
  <c r="E33" i="1"/>
  <c r="D33" i="1"/>
  <c r="D52" i="1" s="1"/>
  <c r="D56" i="1" s="1"/>
  <c r="G32" i="1"/>
  <c r="E32" i="1"/>
  <c r="D32" i="1"/>
  <c r="F29" i="1"/>
  <c r="I29" i="1" s="1"/>
  <c r="H28" i="1"/>
  <c r="H22" i="1"/>
  <c r="G21" i="1"/>
  <c r="H21" i="1" s="1"/>
  <c r="F21" i="1"/>
  <c r="F48" i="1" s="1"/>
  <c r="H48" i="1" s="1"/>
  <c r="E21" i="1"/>
  <c r="D21" i="1"/>
  <c r="D49" i="1" s="1"/>
  <c r="I19" i="1"/>
  <c r="F19" i="1"/>
  <c r="H19" i="1" s="1"/>
  <c r="I17" i="1"/>
  <c r="F17" i="1"/>
  <c r="H17" i="1" s="1"/>
  <c r="I21" i="1" l="1"/>
  <c r="H35" i="1"/>
  <c r="H38" i="1"/>
  <c r="H42" i="1"/>
  <c r="G46" i="1"/>
  <c r="H46" i="1" s="1"/>
  <c r="G49" i="1"/>
  <c r="H49" i="1" s="1"/>
  <c r="G52" i="1"/>
  <c r="H60" i="1"/>
  <c r="H62" i="1"/>
  <c r="H70" i="1"/>
  <c r="F32" i="1"/>
  <c r="I32" i="1" s="1"/>
  <c r="F33" i="1"/>
  <c r="I35" i="1"/>
  <c r="F64" i="1"/>
  <c r="I64" i="1" s="1"/>
  <c r="F45" i="1"/>
  <c r="H45" i="1" s="1"/>
  <c r="H32" i="1"/>
  <c r="H36" i="1"/>
  <c r="H59" i="1"/>
  <c r="H64" i="1"/>
  <c r="H95" i="1"/>
  <c r="H96" i="1"/>
  <c r="H29" i="1"/>
  <c r="H61" i="1"/>
  <c r="H63" i="1"/>
  <c r="H66" i="1"/>
  <c r="D46" i="1"/>
  <c r="H52" i="1" l="1"/>
  <c r="G56" i="1"/>
  <c r="H56" i="1" s="1"/>
  <c r="F55" i="1"/>
  <c r="H55" i="1" s="1"/>
  <c r="F51" i="1"/>
  <c r="H51" i="1" s="1"/>
  <c r="I33" i="1"/>
  <c r="H33" i="1"/>
</calcChain>
</file>

<file path=xl/sharedStrings.xml><?xml version="1.0" encoding="utf-8"?>
<sst xmlns="http://schemas.openxmlformats.org/spreadsheetml/2006/main" count="120" uniqueCount="108">
  <si>
    <t>КОДИ</t>
  </si>
  <si>
    <r>
      <rPr>
        <sz val="10"/>
        <rFont val="Times New Roman"/>
        <family val="1"/>
      </rPr>
      <t>Рік</t>
    </r>
  </si>
  <si>
    <t>Підприємство - Комунальне підприємство теплозабезпечення</t>
  </si>
  <si>
    <t>за ЄДРПОУ</t>
  </si>
  <si>
    <r>
      <rPr>
        <sz val="10"/>
        <rFont val="Times New Roman"/>
        <family val="1"/>
      </rPr>
      <t>Орган управління</t>
    </r>
  </si>
  <si>
    <r>
      <rPr>
        <sz val="10"/>
        <rFont val="Times New Roman"/>
        <family val="1"/>
      </rPr>
      <t>за СПОДУ</t>
    </r>
  </si>
  <si>
    <r>
      <rPr>
        <sz val="10"/>
        <rFont val="Times New Roman"/>
        <family val="1"/>
      </rPr>
      <t>Галузь</t>
    </r>
  </si>
  <si>
    <r>
      <rPr>
        <sz val="10"/>
        <rFont val="Times New Roman"/>
        <family val="1"/>
      </rPr>
      <t>за ЗКГНГ</t>
    </r>
  </si>
  <si>
    <r>
      <rPr>
        <sz val="10"/>
        <rFont val="Times New Roman"/>
        <family val="1"/>
      </rPr>
      <t>Вид економічної діяльності</t>
    </r>
  </si>
  <si>
    <r>
      <rPr>
        <sz val="10"/>
        <rFont val="Times New Roman"/>
        <family val="1"/>
      </rPr>
      <t>за КВЕД</t>
    </r>
  </si>
  <si>
    <t>35.30</t>
  </si>
  <si>
    <t>Місцезнаходження - м. Коростень, вул. Шевченка, 8-а</t>
  </si>
  <si>
    <t>Телефон - 9-63-84</t>
  </si>
  <si>
    <t>Прізвище та ініціали керівника - Баранівська Т.М.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</t>
  </si>
  <si>
    <r>
      <rPr>
        <b/>
        <sz val="10"/>
        <rFont val="Times New Roman"/>
        <family val="1"/>
      </rPr>
      <t>ЗВІТ ПРО ВИКОНАННЯ ФІНАНСОВОГО ПЛАНУ ПІДПРИЄМСТВА
за I півріччя 2023 р.</t>
    </r>
    <r>
      <rPr>
        <u/>
        <sz val="10"/>
        <rFont val="Times New Roman"/>
        <family val="1"/>
      </rPr>
      <t xml:space="preserve">
</t>
    </r>
    <r>
      <rPr>
        <i/>
        <sz val="10"/>
        <rFont val="Times New Roman"/>
        <family val="1"/>
      </rPr>
      <t xml:space="preserve">(квартал, рік)
</t>
    </r>
    <r>
      <rPr>
        <b/>
        <sz val="10"/>
        <rFont val="Times New Roman"/>
        <family val="1"/>
      </rPr>
      <t>Основні фінансові показники</t>
    </r>
  </si>
  <si>
    <r>
      <rPr>
        <sz val="10"/>
        <rFont val="Times New Roman"/>
        <family val="1"/>
      </rPr>
      <t>Одиниці виміру: тис. гривень</t>
    </r>
  </si>
  <si>
    <r>
      <rPr>
        <sz val="10"/>
        <rFont val="Times New Roman"/>
        <family val="1"/>
      </rPr>
      <t>Показники</t>
    </r>
  </si>
  <si>
    <r>
      <rPr>
        <sz val="10"/>
        <rFont val="Times New Roman"/>
        <family val="1"/>
      </rPr>
      <t>Код рядка</t>
    </r>
  </si>
  <si>
    <t>Факт наростаючим підсумком з початку року</t>
  </si>
  <si>
    <r>
      <rPr>
        <sz val="10"/>
        <rFont val="Times New Roman"/>
        <family val="1"/>
      </rPr>
      <t>Звітний період (рік)</t>
    </r>
  </si>
  <si>
    <r>
      <rPr>
        <sz val="10"/>
        <rFont val="Times New Roman"/>
        <family val="1"/>
      </rPr>
      <t xml:space="preserve">минулий
</t>
    </r>
    <r>
      <rPr>
        <sz val="10"/>
        <rFont val="Times New Roman"/>
        <family val="1"/>
      </rPr>
      <t>рік</t>
    </r>
  </si>
  <si>
    <r>
      <rPr>
        <sz val="10"/>
        <rFont val="Times New Roman"/>
        <family val="1"/>
      </rPr>
      <t xml:space="preserve">поточний
</t>
    </r>
    <r>
      <rPr>
        <sz val="10"/>
        <rFont val="Times New Roman"/>
        <family val="1"/>
      </rPr>
      <t>рік</t>
    </r>
  </si>
  <si>
    <r>
      <rPr>
        <sz val="10"/>
        <rFont val="Times New Roman"/>
        <family val="1"/>
      </rPr>
      <t>План</t>
    </r>
  </si>
  <si>
    <r>
      <rPr>
        <sz val="10"/>
        <rFont val="Times New Roman"/>
        <family val="1"/>
      </rPr>
      <t>Факт</t>
    </r>
  </si>
  <si>
    <t>Відхилення   (+,-)</t>
  </si>
  <si>
    <t>Виконання    ( %)</t>
  </si>
  <si>
    <r>
      <rPr>
        <b/>
        <sz val="10"/>
        <rFont val="Times New Roman"/>
        <family val="1"/>
      </rPr>
      <t>І. Формування прибутку підприємства</t>
    </r>
  </si>
  <si>
    <r>
      <rPr>
        <b/>
        <sz val="10"/>
        <rFont val="Times New Roman"/>
        <family val="1"/>
      </rPr>
      <t>Доходи</t>
    </r>
  </si>
  <si>
    <r>
      <rPr>
        <sz val="10"/>
        <rFont val="Times New Roman"/>
        <family val="1"/>
      </rPr>
      <t xml:space="preserve">Дохід (виручка) від реалізації продукції
</t>
    </r>
    <r>
      <rPr>
        <sz val="10"/>
        <rFont val="Times New Roman"/>
        <family val="1"/>
      </rPr>
      <t>(товарів, робіт, послуг)</t>
    </r>
  </si>
  <si>
    <r>
      <rPr>
        <sz val="10"/>
        <rFont val="Times New Roman"/>
        <family val="1"/>
      </rPr>
      <t>в т.ч. за рахунок бюджетних коштів</t>
    </r>
  </si>
  <si>
    <r>
      <rPr>
        <sz val="10"/>
        <rFont val="Times New Roman"/>
        <family val="1"/>
      </rPr>
      <t>Податок на додану вартість</t>
    </r>
  </si>
  <si>
    <r>
      <rPr>
        <sz val="10"/>
        <rFont val="Times New Roman"/>
        <family val="1"/>
      </rPr>
      <t>Інші вирахування з доходу</t>
    </r>
  </si>
  <si>
    <r>
      <rPr>
        <b/>
        <sz val="10"/>
        <rFont val="Times New Roman"/>
        <family val="1"/>
      </rPr>
      <t>Чистий дохід (виручка) від реалізації продукції (товарів, робіт, послуг)</t>
    </r>
  </si>
  <si>
    <r>
      <rPr>
        <sz val="10"/>
        <rFont val="Times New Roman"/>
        <family val="1"/>
      </rPr>
      <t>Інші операційні доходи,</t>
    </r>
  </si>
  <si>
    <r>
      <rPr>
        <sz val="10"/>
        <rFont val="Times New Roman"/>
        <family val="1"/>
      </rPr>
      <t>у тому числі:</t>
    </r>
  </si>
  <si>
    <r>
      <rPr>
        <sz val="10"/>
        <rFont val="Times New Roman"/>
        <family val="1"/>
      </rPr>
      <t>дохід від операційної оренди активів</t>
    </r>
  </si>
  <si>
    <r>
      <rPr>
        <sz val="10"/>
        <rFont val="Times New Roman"/>
        <family val="1"/>
      </rPr>
      <t>одержані гранти та субсидії</t>
    </r>
  </si>
  <si>
    <r>
      <rPr>
        <sz val="10"/>
        <rFont val="Times New Roman"/>
        <family val="1"/>
      </rPr>
      <t xml:space="preserve">дохід від реалізації необоротних активів,
</t>
    </r>
    <r>
      <rPr>
        <sz val="10"/>
        <rFont val="Times New Roman"/>
        <family val="1"/>
      </rPr>
      <t>утримуваних для продажу</t>
    </r>
  </si>
  <si>
    <r>
      <rPr>
        <sz val="10"/>
        <rFont val="Times New Roman"/>
        <family val="1"/>
      </rPr>
      <t>Дохід від участі в капіталі</t>
    </r>
  </si>
  <si>
    <r>
      <rPr>
        <sz val="10"/>
        <rFont val="Times New Roman"/>
        <family val="1"/>
      </rPr>
      <t>Інші фінансові доходи</t>
    </r>
  </si>
  <si>
    <r>
      <rPr>
        <sz val="10"/>
        <rFont val="Times New Roman"/>
        <family val="1"/>
      </rPr>
      <t>Інші доходи</t>
    </r>
  </si>
  <si>
    <t>дохід від реалізації фінансових інвестицій</t>
  </si>
  <si>
    <r>
      <rPr>
        <sz val="10"/>
        <rFont val="Times New Roman"/>
        <family val="1"/>
      </rPr>
      <t>дохід від безоплатно одержаних активів</t>
    </r>
  </si>
  <si>
    <r>
      <rPr>
        <b/>
        <sz val="10"/>
        <rFont val="Times New Roman"/>
        <family val="1"/>
      </rPr>
      <t>Усього доходів</t>
    </r>
  </si>
  <si>
    <r>
      <rPr>
        <b/>
        <sz val="10"/>
        <rFont val="Times New Roman"/>
        <family val="1"/>
      </rPr>
      <t>Витрати</t>
    </r>
  </si>
  <si>
    <r>
      <rPr>
        <sz val="10"/>
        <rFont val="Times New Roman"/>
        <family val="1"/>
      </rPr>
      <t xml:space="preserve">Собівартість реалізованої продукції
</t>
    </r>
    <r>
      <rPr>
        <sz val="10"/>
        <rFont val="Times New Roman"/>
        <family val="1"/>
      </rPr>
      <t>(товарів, робіт і послуг)</t>
    </r>
  </si>
  <si>
    <r>
      <rPr>
        <sz val="10"/>
        <rFont val="Times New Roman"/>
        <family val="1"/>
      </rPr>
      <t>Адміністративні витрати</t>
    </r>
  </si>
  <si>
    <r>
      <rPr>
        <sz val="10"/>
        <rFont val="Times New Roman"/>
        <family val="1"/>
      </rPr>
      <t>Витрати на збут</t>
    </r>
  </si>
  <si>
    <r>
      <rPr>
        <sz val="10"/>
        <rFont val="Times New Roman"/>
        <family val="1"/>
      </rPr>
      <t>Інші операційні витрати</t>
    </r>
  </si>
  <si>
    <r>
      <rPr>
        <sz val="10"/>
        <rFont val="Times New Roman"/>
        <family val="1"/>
      </rPr>
      <t>Фінансові витрати</t>
    </r>
  </si>
  <si>
    <r>
      <rPr>
        <sz val="10"/>
        <rFont val="Times New Roman"/>
        <family val="1"/>
      </rPr>
      <t>Витрати від участі в капіталі</t>
    </r>
  </si>
  <si>
    <r>
      <rPr>
        <sz val="10"/>
        <rFont val="Times New Roman"/>
        <family val="1"/>
      </rPr>
      <t>Інші витрати</t>
    </r>
  </si>
  <si>
    <r>
      <rPr>
        <b/>
        <sz val="10"/>
        <rFont val="Times New Roman"/>
        <family val="1"/>
      </rPr>
      <t>Усього витрати</t>
    </r>
  </si>
  <si>
    <r>
      <rPr>
        <b/>
        <sz val="10"/>
        <rFont val="Times New Roman"/>
        <family val="1"/>
      </rPr>
      <t>Фінансові результати діяльності:</t>
    </r>
  </si>
  <si>
    <r>
      <rPr>
        <sz val="10"/>
        <rFont val="Times New Roman"/>
        <family val="1"/>
      </rPr>
      <t>Валовий прибуток (збиток):</t>
    </r>
  </si>
  <si>
    <r>
      <rPr>
        <sz val="10"/>
        <rFont val="Times New Roman"/>
        <family val="1"/>
      </rPr>
      <t>прибуток</t>
    </r>
  </si>
  <si>
    <r>
      <rPr>
        <sz val="10"/>
        <rFont val="Times New Roman"/>
        <family val="1"/>
      </rPr>
      <t>збиток</t>
    </r>
  </si>
  <si>
    <t>Фінансові результати від операційної діяльності</t>
  </si>
  <si>
    <r>
      <rPr>
        <sz val="10"/>
        <rFont val="Times New Roman"/>
        <family val="1"/>
      </rPr>
      <t xml:space="preserve">Фінансові результати від звичайної
</t>
    </r>
    <r>
      <rPr>
        <sz val="10"/>
        <rFont val="Times New Roman"/>
        <family val="1"/>
      </rPr>
      <t>діяльності до оподаткування:</t>
    </r>
  </si>
  <si>
    <t>Податок на прибуток від звичайної діяльності</t>
  </si>
  <si>
    <r>
      <rPr>
        <sz val="10"/>
        <rFont val="Times New Roman"/>
        <family val="1"/>
      </rPr>
      <t>Чистий прибуток (збиток), у тому числі:</t>
    </r>
  </si>
  <si>
    <t>Відрахування частини прибутку до бюджету</t>
  </si>
  <si>
    <r>
      <rPr>
        <b/>
        <sz val="10"/>
        <rFont val="Times New Roman"/>
        <family val="1"/>
      </rPr>
      <t>II. Елементи операційних витрат (разом)</t>
    </r>
  </si>
  <si>
    <r>
      <rPr>
        <sz val="10"/>
        <rFont val="Times New Roman"/>
        <family val="1"/>
      </rPr>
      <t>Матеріальні затрати</t>
    </r>
  </si>
  <si>
    <r>
      <rPr>
        <sz val="10"/>
        <rFont val="Times New Roman"/>
        <family val="1"/>
      </rPr>
      <t>Витрати на оплату праці</t>
    </r>
  </si>
  <si>
    <r>
      <rPr>
        <sz val="10"/>
        <rFont val="Times New Roman"/>
        <family val="1"/>
      </rPr>
      <t>Відрахування на соціальні заходи</t>
    </r>
  </si>
  <si>
    <r>
      <rPr>
        <sz val="10"/>
        <rFont val="Times New Roman"/>
        <family val="1"/>
      </rPr>
      <t>Амортизація</t>
    </r>
  </si>
  <si>
    <r>
      <rPr>
        <sz val="10"/>
        <rFont val="Times New Roman"/>
        <family val="1"/>
      </rPr>
      <t>Разом (сума рядків з 240 по 280)</t>
    </r>
  </si>
  <si>
    <r>
      <rPr>
        <b/>
        <sz val="10"/>
        <rFont val="Times New Roman"/>
        <family val="1"/>
      </rPr>
      <t>ІІІ. Обов’язкові платежі підприємства до бюджету та державних цільових фондів</t>
    </r>
  </si>
  <si>
    <t>Сплата поточних податків та обов’язкових платежів до державного бюджету, у тому числі:</t>
  </si>
  <si>
    <r>
      <rPr>
        <sz val="10"/>
        <rFont val="Times New Roman"/>
        <family val="1"/>
      </rPr>
      <t>податок на прибуток</t>
    </r>
  </si>
  <si>
    <r>
      <rPr>
        <sz val="10"/>
        <rFont val="Times New Roman"/>
        <family val="1"/>
      </rPr>
      <t xml:space="preserve">ПДВ, що підлягає сплаті до бюджету за
</t>
    </r>
    <r>
      <rPr>
        <sz val="10"/>
        <rFont val="Times New Roman"/>
        <family val="1"/>
      </rPr>
      <t>підсумками звітного періоду</t>
    </r>
  </si>
  <si>
    <r>
      <rPr>
        <sz val="10"/>
        <rFont val="Times New Roman"/>
        <family val="1"/>
      </rPr>
      <t xml:space="preserve">ПДВ, що підлягає відшкодуванню з
</t>
    </r>
    <r>
      <rPr>
        <sz val="10"/>
        <rFont val="Times New Roman"/>
        <family val="1"/>
      </rPr>
      <t>бюджету за підсумками звітного періоду</t>
    </r>
  </si>
  <si>
    <t>Інші податки, у тому числі (розшифрувати):</t>
  </si>
  <si>
    <r>
      <rPr>
        <sz val="10"/>
        <rFont val="Times New Roman"/>
        <family val="1"/>
      </rPr>
      <t>відрахування частини чистого прибутку комунальними підприємствами</t>
    </r>
  </si>
  <si>
    <r>
      <rPr>
        <sz val="10"/>
        <rFont val="Times New Roman"/>
        <family val="1"/>
      </rPr>
      <t>304/1</t>
    </r>
  </si>
  <si>
    <t>інші (екологічний податок)</t>
  </si>
  <si>
    <r>
      <rPr>
        <sz val="10"/>
        <rFont val="Times New Roman"/>
        <family val="1"/>
      </rPr>
      <t>304/2</t>
    </r>
  </si>
  <si>
    <t>авансовий внесок при виплаті дивадендів</t>
  </si>
  <si>
    <r>
      <rPr>
        <sz val="10"/>
        <rFont val="Times New Roman"/>
        <family val="1"/>
      </rPr>
      <t>304/3</t>
    </r>
    <r>
      <rPr>
        <sz val="11"/>
        <color theme="1"/>
        <rFont val="Calibri"/>
        <family val="2"/>
        <charset val="204"/>
        <scheme val="minor"/>
      </rPr>
      <t/>
    </r>
  </si>
  <si>
    <r>
      <rPr>
        <b/>
        <sz val="10"/>
        <rFont val="Times New Roman"/>
        <family val="1"/>
      </rPr>
      <t>Погашення податкової заборгованості, у тому числі:</t>
    </r>
  </si>
  <si>
    <t>погашення реструктуризованих та відстрочених сум, що підлягають сплаті у поточному році до бюджету</t>
  </si>
  <si>
    <r>
      <rPr>
        <sz val="10"/>
        <rFont val="Times New Roman"/>
        <family val="1"/>
      </rPr>
      <t>до державних цільових фондів</t>
    </r>
  </si>
  <si>
    <r>
      <rPr>
        <sz val="10"/>
        <rFont val="Times New Roman"/>
        <family val="1"/>
      </rPr>
      <t>неустойки (штрафи, пені)</t>
    </r>
  </si>
  <si>
    <r>
      <rPr>
        <b/>
        <sz val="10"/>
        <rFont val="Times New Roman"/>
        <family val="1"/>
      </rPr>
      <t>Внески до державних цільових фондів, у тому числі:</t>
    </r>
  </si>
  <si>
    <t xml:space="preserve">внески до фондів соціального страхування - єдиний внесок на загальнообов'язкове державне соціальне
страхування </t>
  </si>
  <si>
    <t>інші (військовий збір)</t>
  </si>
  <si>
    <r>
      <rPr>
        <sz val="10"/>
        <rFont val="Times New Roman"/>
        <family val="1"/>
      </rPr>
      <t>Інші обов’язкові платежі, у тому числі:</t>
    </r>
  </si>
  <si>
    <r>
      <rPr>
        <sz val="10"/>
        <rFont val="Times New Roman"/>
        <family val="1"/>
      </rPr>
      <t>місцеві податки та збори ПДФО</t>
    </r>
  </si>
  <si>
    <t>інші платежі (податок на землю)</t>
  </si>
  <si>
    <r>
      <rPr>
        <b/>
        <sz val="10"/>
        <rFont val="Times New Roman"/>
        <family val="1"/>
      </rPr>
      <t>IV. Капітальні інвестиції протягом року</t>
    </r>
  </si>
  <si>
    <r>
      <rPr>
        <sz val="10"/>
        <rFont val="Times New Roman"/>
        <family val="1"/>
      </rPr>
      <t>Капітальне будівництво</t>
    </r>
  </si>
  <si>
    <r>
      <rPr>
        <sz val="10"/>
        <rFont val="Times New Roman"/>
        <family val="1"/>
      </rPr>
      <t>в т. ч. за рахунок бюджетних коштів</t>
    </r>
  </si>
  <si>
    <t>Придбання (виготовлення) основних засобів та інших необоротних матеріальних активів,</t>
  </si>
  <si>
    <t>Придбання (створення) нематеріальних активів,</t>
  </si>
  <si>
    <r>
      <rPr>
        <sz val="10"/>
        <rFont val="Times New Roman"/>
        <family val="1"/>
      </rPr>
      <t xml:space="preserve">Погашення отриманих на капітальні
</t>
    </r>
    <r>
      <rPr>
        <sz val="10"/>
        <rFont val="Times New Roman"/>
        <family val="1"/>
      </rPr>
      <t>інвестиції позик,</t>
    </r>
  </si>
  <si>
    <t>Модернізація, модифікація, дообладнання, реконструкція, інші види поліпшення необоротних активів,</t>
  </si>
  <si>
    <t>Разом (сума рядків з 340, 350, 360, 370, 380)</t>
  </si>
  <si>
    <r>
      <rPr>
        <sz val="10"/>
        <rFont val="Times New Roman"/>
        <family val="1"/>
      </rPr>
      <t xml:space="preserve">в т. ч. за рахунок бюджетних коштів
</t>
    </r>
    <r>
      <rPr>
        <sz val="10"/>
        <rFont val="Times New Roman"/>
        <family val="1"/>
      </rPr>
      <t>(сума рядків 341, 351, 361, 371, 381)</t>
    </r>
  </si>
  <si>
    <r>
      <rPr>
        <b/>
        <sz val="10"/>
        <rFont val="Times New Roman"/>
        <family val="1"/>
      </rPr>
      <t>V. Додаткова інформація</t>
    </r>
  </si>
  <si>
    <r>
      <rPr>
        <sz val="10"/>
        <rFont val="Times New Roman"/>
        <family val="1"/>
      </rPr>
      <t>Чисельність працівників</t>
    </r>
  </si>
  <si>
    <r>
      <rPr>
        <sz val="10"/>
        <rFont val="Times New Roman"/>
        <family val="1"/>
      </rPr>
      <t>Первісна вартість основних засобів</t>
    </r>
  </si>
  <si>
    <r>
      <rPr>
        <sz val="10"/>
        <rFont val="Times New Roman"/>
        <family val="1"/>
      </rPr>
      <t>Податкова заборгованість</t>
    </r>
  </si>
  <si>
    <t>Заборгованість перед працівниками із виплати заробітної плати</t>
  </si>
  <si>
    <t>Директор</t>
  </si>
  <si>
    <t>Баранівська Т.М.</t>
  </si>
  <si>
    <t>(підпис)</t>
  </si>
  <si>
    <t>(П.І.Б)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</si>
</sst>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"/>
  </numFmts>
  <fonts count="15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  <font>
      <sz val="9"/>
      <color indexed="8"/>
      <name val="Times New Roman"/>
      <family val="2"/>
    </font>
    <font>
      <b/>
      <sz val="10"/>
      <name val="Times New Roman"/>
      <family val="1"/>
      <charset val="204"/>
    </font>
    <font>
      <sz val="10"/>
      <color indexed="8"/>
      <name val="Times New Roman"/>
      <family val="2"/>
    </font>
    <font>
      <b/>
      <sz val="10"/>
      <color indexed="8"/>
      <name val="Times New Roman"/>
      <family val="2"/>
    </font>
    <font>
      <sz val="10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0" fillId="0" borderId="1" xfId="0" applyBorder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right" vertical="top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righ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2" fillId="0" borderId="8" xfId="0" applyFont="1" applyBorder="1" applyAlignment="1">
      <alignment horizontal="right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" fontId="7" fillId="2" borderId="16" xfId="0" applyNumberFormat="1" applyFont="1" applyFill="1" applyBorder="1" applyAlignment="1">
      <alignment horizontal="center" vertical="top" shrinkToFit="1"/>
    </xf>
    <xf numFmtId="1" fontId="7" fillId="2" borderId="17" xfId="0" applyNumberFormat="1" applyFont="1" applyFill="1" applyBorder="1" applyAlignment="1">
      <alignment horizontal="center" vertical="top" shrinkToFit="1"/>
    </xf>
    <xf numFmtId="1" fontId="7" fillId="2" borderId="18" xfId="0" applyNumberFormat="1" applyFont="1" applyFill="1" applyBorder="1" applyAlignment="1">
      <alignment horizontal="center" vertical="center" shrinkToFit="1"/>
    </xf>
    <xf numFmtId="1" fontId="7" fillId="2" borderId="22" xfId="0" applyNumberFormat="1" applyFont="1" applyFill="1" applyBorder="1" applyAlignment="1">
      <alignment horizontal="center" vertical="top" shrinkToFit="1"/>
    </xf>
    <xf numFmtId="1" fontId="7" fillId="2" borderId="18" xfId="0" applyNumberFormat="1" applyFont="1" applyFill="1" applyBorder="1" applyAlignment="1">
      <alignment horizontal="center" vertical="top" shrinkToFit="1"/>
    </xf>
    <xf numFmtId="1" fontId="7" fillId="2" borderId="23" xfId="0" applyNumberFormat="1" applyFont="1" applyFill="1" applyBorder="1" applyAlignment="1">
      <alignment horizontal="center" vertical="top" shrinkToFit="1"/>
    </xf>
    <xf numFmtId="0" fontId="7" fillId="0" borderId="0" xfId="0" applyFont="1" applyAlignment="1">
      <alignment horizontal="center" vertical="top"/>
    </xf>
    <xf numFmtId="0" fontId="8" fillId="0" borderId="24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164" fontId="9" fillId="0" borderId="27" xfId="0" applyNumberFormat="1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165" fontId="2" fillId="0" borderId="29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center" wrapText="1"/>
    </xf>
    <xf numFmtId="164" fontId="10" fillId="0" borderId="27" xfId="0" applyNumberFormat="1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165" fontId="8" fillId="0" borderId="29" xfId="0" applyNumberFormat="1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wrapText="1"/>
    </xf>
    <xf numFmtId="0" fontId="0" fillId="0" borderId="27" xfId="0" applyBorder="1" applyAlignment="1">
      <alignment horizontal="center" vertical="center" wrapText="1"/>
    </xf>
    <xf numFmtId="0" fontId="2" fillId="0" borderId="28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11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165" fontId="2" fillId="0" borderId="29" xfId="0" applyNumberFormat="1" applyFont="1" applyBorder="1" applyAlignment="1">
      <alignment horizontal="center" wrapText="1"/>
    </xf>
    <xf numFmtId="0" fontId="3" fillId="0" borderId="25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center" wrapText="1"/>
    </xf>
    <xf numFmtId="0" fontId="8" fillId="0" borderId="28" xfId="0" applyFont="1" applyBorder="1" applyAlignment="1">
      <alignment horizontal="center" wrapText="1"/>
    </xf>
    <xf numFmtId="165" fontId="8" fillId="0" borderId="29" xfId="0" applyNumberFormat="1" applyFont="1" applyBorder="1" applyAlignment="1">
      <alignment horizontal="center" wrapText="1"/>
    </xf>
    <xf numFmtId="1" fontId="9" fillId="0" borderId="27" xfId="0" applyNumberFormat="1" applyFont="1" applyBorder="1" applyAlignment="1">
      <alignment horizontal="center" vertical="center" shrinkToFit="1"/>
    </xf>
    <xf numFmtId="1" fontId="10" fillId="0" borderId="27" xfId="0" applyNumberFormat="1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wrapText="1"/>
    </xf>
    <xf numFmtId="0" fontId="11" fillId="0" borderId="28" xfId="0" applyFont="1" applyBorder="1" applyAlignment="1">
      <alignment horizontal="center" wrapText="1"/>
    </xf>
    <xf numFmtId="0" fontId="11" fillId="0" borderId="1" xfId="0" applyFont="1" applyBorder="1" applyAlignment="1">
      <alignment horizontal="left" vertical="top"/>
    </xf>
    <xf numFmtId="0" fontId="2" fillId="0" borderId="26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1" fontId="2" fillId="0" borderId="27" xfId="0" applyNumberFormat="1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1" fontId="9" fillId="0" borderId="20" xfId="0" applyNumberFormat="1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wrapText="1"/>
    </xf>
    <xf numFmtId="0" fontId="4" fillId="0" borderId="25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center" vertical="center" wrapText="1"/>
    </xf>
    <xf numFmtId="165" fontId="11" fillId="0" borderId="2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11" fillId="0" borderId="29" xfId="0" applyFont="1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1" fontId="2" fillId="0" borderId="27" xfId="0" applyNumberFormat="1" applyFont="1" applyBorder="1" applyAlignment="1">
      <alignment horizontal="center" vertical="center" wrapText="1"/>
    </xf>
    <xf numFmtId="0" fontId="0" fillId="0" borderId="3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1" fontId="9" fillId="0" borderId="30" xfId="0" applyNumberFormat="1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top" wrapText="1"/>
    </xf>
    <xf numFmtId="0" fontId="8" fillId="0" borderId="37" xfId="0" applyFont="1" applyBorder="1" applyAlignment="1">
      <alignment horizontal="center" vertical="top" wrapText="1"/>
    </xf>
    <xf numFmtId="0" fontId="8" fillId="0" borderId="38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" fontId="9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3" fillId="0" borderId="40" xfId="0" applyFont="1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1" fontId="9" fillId="0" borderId="41" xfId="0" applyNumberFormat="1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42" xfId="0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center"/>
    </xf>
    <xf numFmtId="0" fontId="13" fillId="0" borderId="43" xfId="0" applyFont="1" applyBorder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12" fillId="0" borderId="43" xfId="0" applyFont="1" applyBorder="1" applyAlignment="1">
      <alignment horizontal="center" vertical="top"/>
    </xf>
    <xf numFmtId="0" fontId="14" fillId="0" borderId="44" xfId="0" applyFont="1" applyBorder="1" applyAlignment="1">
      <alignment horizontal="center" vertical="top"/>
    </xf>
    <xf numFmtId="0" fontId="0" fillId="0" borderId="4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101</xdr:row>
      <xdr:rowOff>0</xdr:rowOff>
    </xdr:from>
    <xdr:to>
      <xdr:col>0</xdr:col>
      <xdr:colOff>600075</xdr:colOff>
      <xdr:row>101</xdr:row>
      <xdr:rowOff>0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5B881D40-2B10-4FBD-B43C-FF9019C49166}"/>
            </a:ext>
          </a:extLst>
        </xdr:cNvPr>
        <xdr:cNvSpPr>
          <a:spLocks noChangeArrowheads="1"/>
        </xdr:cNvSpPr>
      </xdr:nvSpPr>
      <xdr:spPr bwMode="auto">
        <a:xfrm>
          <a:off x="28575" y="22717125"/>
          <a:ext cx="571500" cy="0"/>
        </a:xfrm>
        <a:custGeom>
          <a:avLst/>
          <a:gdLst>
            <a:gd name="T0" fmla="*/ 0 w 571500"/>
            <a:gd name="T1" fmla="*/ 571500 w 571500"/>
          </a:gdLst>
          <a:ahLst/>
          <a:cxnLst/>
          <a:rect l="T0" t="0" r="T1" b="0"/>
          <a:pathLst>
            <a:path w="571500">
              <a:moveTo>
                <a:pt x="0" y="0"/>
              </a:moveTo>
              <a:lnTo>
                <a:pt x="571490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828675</xdr:colOff>
      <xdr:row>101</xdr:row>
      <xdr:rowOff>0</xdr:rowOff>
    </xdr:from>
    <xdr:to>
      <xdr:col>2</xdr:col>
      <xdr:colOff>361950</xdr:colOff>
      <xdr:row>101</xdr:row>
      <xdr:rowOff>0</xdr:rowOff>
    </xdr:to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7B5F54EC-7A1D-454B-B13D-BC3FA13BA3C7}"/>
            </a:ext>
          </a:extLst>
        </xdr:cNvPr>
        <xdr:cNvSpPr>
          <a:spLocks noChangeArrowheads="1"/>
        </xdr:cNvSpPr>
      </xdr:nvSpPr>
      <xdr:spPr bwMode="auto">
        <a:xfrm>
          <a:off x="2286000" y="22717125"/>
          <a:ext cx="571500" cy="0"/>
        </a:xfrm>
        <a:custGeom>
          <a:avLst/>
          <a:gdLst>
            <a:gd name="T0" fmla="*/ 0 w 571500"/>
            <a:gd name="T1" fmla="*/ 571500 w 571500"/>
          </a:gdLst>
          <a:ahLst/>
          <a:cxnLst/>
          <a:rect l="T0" t="0" r="T1" b="0"/>
          <a:pathLst>
            <a:path w="571500">
              <a:moveTo>
                <a:pt x="0" y="0"/>
              </a:moveTo>
              <a:lnTo>
                <a:pt x="571490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101</xdr:row>
      <xdr:rowOff>0</xdr:rowOff>
    </xdr:from>
    <xdr:to>
      <xdr:col>5</xdr:col>
      <xdr:colOff>476250</xdr:colOff>
      <xdr:row>101</xdr:row>
      <xdr:rowOff>0</xdr:rowOff>
    </xdr:to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01DDA382-B396-403B-B052-18EFC49CCAAD}"/>
            </a:ext>
          </a:extLst>
        </xdr:cNvPr>
        <xdr:cNvSpPr>
          <a:spLocks noChangeArrowheads="1"/>
        </xdr:cNvSpPr>
      </xdr:nvSpPr>
      <xdr:spPr bwMode="auto">
        <a:xfrm>
          <a:off x="3562350" y="22717125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100</xdr:row>
      <xdr:rowOff>381000</xdr:rowOff>
    </xdr:from>
    <xdr:to>
      <xdr:col>5</xdr:col>
      <xdr:colOff>428625</xdr:colOff>
      <xdr:row>100</xdr:row>
      <xdr:rowOff>381000</xdr:rowOff>
    </xdr:to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3B79791E-1B67-4DB7-9783-9CA85BD0EAE5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100</xdr:row>
      <xdr:rowOff>381000</xdr:rowOff>
    </xdr:from>
    <xdr:to>
      <xdr:col>5</xdr:col>
      <xdr:colOff>428625</xdr:colOff>
      <xdr:row>100</xdr:row>
      <xdr:rowOff>381000</xdr:rowOff>
    </xdr:to>
    <xdr:sp macro="" textlink="">
      <xdr:nvSpPr>
        <xdr:cNvPr id="6" name="Shape 5">
          <a:extLst>
            <a:ext uri="{FF2B5EF4-FFF2-40B4-BE49-F238E27FC236}">
              <a16:creationId xmlns:a16="http://schemas.microsoft.com/office/drawing/2014/main" id="{584479AD-A9B5-40FF-97E9-1D9B4097CCE7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100</xdr:row>
      <xdr:rowOff>381000</xdr:rowOff>
    </xdr:from>
    <xdr:to>
      <xdr:col>5</xdr:col>
      <xdr:colOff>428625</xdr:colOff>
      <xdr:row>100</xdr:row>
      <xdr:rowOff>381000</xdr:rowOff>
    </xdr:to>
    <xdr:sp macro="" textlink="">
      <xdr:nvSpPr>
        <xdr:cNvPr id="7" name="Shape 5">
          <a:extLst>
            <a:ext uri="{FF2B5EF4-FFF2-40B4-BE49-F238E27FC236}">
              <a16:creationId xmlns:a16="http://schemas.microsoft.com/office/drawing/2014/main" id="{0F3AC6EC-8E5E-437B-859D-0319E2A5A8D3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552450</xdr:colOff>
      <xdr:row>100</xdr:row>
      <xdr:rowOff>381000</xdr:rowOff>
    </xdr:from>
    <xdr:ext cx="1076325" cy="0"/>
    <xdr:sp macro="" textlink="">
      <xdr:nvSpPr>
        <xdr:cNvPr id="8" name="Shape 5">
          <a:extLst>
            <a:ext uri="{FF2B5EF4-FFF2-40B4-BE49-F238E27FC236}">
              <a16:creationId xmlns:a16="http://schemas.microsoft.com/office/drawing/2014/main" id="{73C300DF-1BEF-4DA2-B18E-49954C3921A5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3</xdr:col>
      <xdr:colOff>552450</xdr:colOff>
      <xdr:row>100</xdr:row>
      <xdr:rowOff>381000</xdr:rowOff>
    </xdr:from>
    <xdr:to>
      <xdr:col>5</xdr:col>
      <xdr:colOff>428625</xdr:colOff>
      <xdr:row>100</xdr:row>
      <xdr:rowOff>381000</xdr:rowOff>
    </xdr:to>
    <xdr:sp macro="" textlink="">
      <xdr:nvSpPr>
        <xdr:cNvPr id="9" name="Shape 5">
          <a:extLst>
            <a:ext uri="{FF2B5EF4-FFF2-40B4-BE49-F238E27FC236}">
              <a16:creationId xmlns:a16="http://schemas.microsoft.com/office/drawing/2014/main" id="{D26DC5D7-540E-4323-8B45-E3EE6ED6C894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2</xdr:col>
      <xdr:colOff>552450</xdr:colOff>
      <xdr:row>100</xdr:row>
      <xdr:rowOff>381000</xdr:rowOff>
    </xdr:from>
    <xdr:ext cx="1076325" cy="0"/>
    <xdr:sp macro="" textlink="">
      <xdr:nvSpPr>
        <xdr:cNvPr id="10" name="Shape 5">
          <a:extLst>
            <a:ext uri="{FF2B5EF4-FFF2-40B4-BE49-F238E27FC236}">
              <a16:creationId xmlns:a16="http://schemas.microsoft.com/office/drawing/2014/main" id="{8646DDCE-1ACB-4EE3-83E9-74E35D81DCC7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100</xdr:row>
      <xdr:rowOff>381000</xdr:rowOff>
    </xdr:from>
    <xdr:ext cx="1076325" cy="0"/>
    <xdr:sp macro="" textlink="">
      <xdr:nvSpPr>
        <xdr:cNvPr id="11" name="Shape 5">
          <a:extLst>
            <a:ext uri="{FF2B5EF4-FFF2-40B4-BE49-F238E27FC236}">
              <a16:creationId xmlns:a16="http://schemas.microsoft.com/office/drawing/2014/main" id="{75DEE350-A4A6-4891-9BD6-A62E89F99F86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100</xdr:row>
      <xdr:rowOff>381000</xdr:rowOff>
    </xdr:from>
    <xdr:ext cx="1076325" cy="0"/>
    <xdr:sp macro="" textlink="">
      <xdr:nvSpPr>
        <xdr:cNvPr id="12" name="Shape 5">
          <a:extLst>
            <a:ext uri="{FF2B5EF4-FFF2-40B4-BE49-F238E27FC236}">
              <a16:creationId xmlns:a16="http://schemas.microsoft.com/office/drawing/2014/main" id="{FB537430-E08A-4700-8332-1ABF1715CCF9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100</xdr:row>
      <xdr:rowOff>381000</xdr:rowOff>
    </xdr:from>
    <xdr:ext cx="1076325" cy="0"/>
    <xdr:sp macro="" textlink="">
      <xdr:nvSpPr>
        <xdr:cNvPr id="13" name="Shape 5">
          <a:extLst>
            <a:ext uri="{FF2B5EF4-FFF2-40B4-BE49-F238E27FC236}">
              <a16:creationId xmlns:a16="http://schemas.microsoft.com/office/drawing/2014/main" id="{DD73BF81-C4C7-4506-ACAB-6253B1A65CEB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3</xdr:col>
      <xdr:colOff>552450</xdr:colOff>
      <xdr:row>100</xdr:row>
      <xdr:rowOff>381000</xdr:rowOff>
    </xdr:from>
    <xdr:to>
      <xdr:col>5</xdr:col>
      <xdr:colOff>428625</xdr:colOff>
      <xdr:row>100</xdr:row>
      <xdr:rowOff>381000</xdr:rowOff>
    </xdr:to>
    <xdr:sp macro="" textlink="">
      <xdr:nvSpPr>
        <xdr:cNvPr id="14" name="Shape 5">
          <a:extLst>
            <a:ext uri="{FF2B5EF4-FFF2-40B4-BE49-F238E27FC236}">
              <a16:creationId xmlns:a16="http://schemas.microsoft.com/office/drawing/2014/main" id="{E2E98EFD-D6B9-49AC-8E8D-C6993D7476ED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100</xdr:row>
      <xdr:rowOff>381000</xdr:rowOff>
    </xdr:from>
    <xdr:to>
      <xdr:col>5</xdr:col>
      <xdr:colOff>428625</xdr:colOff>
      <xdr:row>100</xdr:row>
      <xdr:rowOff>381000</xdr:rowOff>
    </xdr:to>
    <xdr:sp macro="" textlink="">
      <xdr:nvSpPr>
        <xdr:cNvPr id="15" name="Shape 5">
          <a:extLst>
            <a:ext uri="{FF2B5EF4-FFF2-40B4-BE49-F238E27FC236}">
              <a16:creationId xmlns:a16="http://schemas.microsoft.com/office/drawing/2014/main" id="{F6204866-EC80-4066-85C5-B9C23B8EF8C2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100</xdr:row>
      <xdr:rowOff>381000</xdr:rowOff>
    </xdr:from>
    <xdr:to>
      <xdr:col>5</xdr:col>
      <xdr:colOff>428625</xdr:colOff>
      <xdr:row>100</xdr:row>
      <xdr:rowOff>381000</xdr:rowOff>
    </xdr:to>
    <xdr:sp macro="" textlink="">
      <xdr:nvSpPr>
        <xdr:cNvPr id="16" name="Shape 5">
          <a:extLst>
            <a:ext uri="{FF2B5EF4-FFF2-40B4-BE49-F238E27FC236}">
              <a16:creationId xmlns:a16="http://schemas.microsoft.com/office/drawing/2014/main" id="{FF574B47-425D-4F0B-AEAC-EDED81C7A97F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100</xdr:row>
      <xdr:rowOff>381000</xdr:rowOff>
    </xdr:from>
    <xdr:to>
      <xdr:col>5</xdr:col>
      <xdr:colOff>428625</xdr:colOff>
      <xdr:row>100</xdr:row>
      <xdr:rowOff>381000</xdr:rowOff>
    </xdr:to>
    <xdr:sp macro="" textlink="">
      <xdr:nvSpPr>
        <xdr:cNvPr id="17" name="Shape 5">
          <a:extLst>
            <a:ext uri="{FF2B5EF4-FFF2-40B4-BE49-F238E27FC236}">
              <a16:creationId xmlns:a16="http://schemas.microsoft.com/office/drawing/2014/main" id="{2272F978-66A8-461A-9D3D-D643A116B26A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2</xdr:col>
      <xdr:colOff>552450</xdr:colOff>
      <xdr:row>100</xdr:row>
      <xdr:rowOff>381000</xdr:rowOff>
    </xdr:from>
    <xdr:ext cx="1076325" cy="0"/>
    <xdr:sp macro="" textlink="">
      <xdr:nvSpPr>
        <xdr:cNvPr id="18" name="Shape 5">
          <a:extLst>
            <a:ext uri="{FF2B5EF4-FFF2-40B4-BE49-F238E27FC236}">
              <a16:creationId xmlns:a16="http://schemas.microsoft.com/office/drawing/2014/main" id="{C635E016-FE2F-4269-BBD7-2DC83DF17B7D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100</xdr:row>
      <xdr:rowOff>381000</xdr:rowOff>
    </xdr:from>
    <xdr:ext cx="1076325" cy="0"/>
    <xdr:sp macro="" textlink="">
      <xdr:nvSpPr>
        <xdr:cNvPr id="19" name="Shape 5">
          <a:extLst>
            <a:ext uri="{FF2B5EF4-FFF2-40B4-BE49-F238E27FC236}">
              <a16:creationId xmlns:a16="http://schemas.microsoft.com/office/drawing/2014/main" id="{23143841-A5BC-438D-81E1-CDD17748E207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100</xdr:row>
      <xdr:rowOff>381000</xdr:rowOff>
    </xdr:from>
    <xdr:ext cx="1076325" cy="0"/>
    <xdr:sp macro="" textlink="">
      <xdr:nvSpPr>
        <xdr:cNvPr id="20" name="Shape 5">
          <a:extLst>
            <a:ext uri="{FF2B5EF4-FFF2-40B4-BE49-F238E27FC236}">
              <a16:creationId xmlns:a16="http://schemas.microsoft.com/office/drawing/2014/main" id="{54AC20FA-20C9-44C5-90CB-3120ABFACF50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100</xdr:row>
      <xdr:rowOff>381000</xdr:rowOff>
    </xdr:from>
    <xdr:ext cx="1076325" cy="0"/>
    <xdr:sp macro="" textlink="">
      <xdr:nvSpPr>
        <xdr:cNvPr id="21" name="Shape 5">
          <a:extLst>
            <a:ext uri="{FF2B5EF4-FFF2-40B4-BE49-F238E27FC236}">
              <a16:creationId xmlns:a16="http://schemas.microsoft.com/office/drawing/2014/main" id="{153989C7-A543-4C5F-B10E-236D40547C40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100</xdr:row>
      <xdr:rowOff>381000</xdr:rowOff>
    </xdr:from>
    <xdr:ext cx="1076325" cy="0"/>
    <xdr:sp macro="" textlink="">
      <xdr:nvSpPr>
        <xdr:cNvPr id="22" name="Shape 5">
          <a:extLst>
            <a:ext uri="{FF2B5EF4-FFF2-40B4-BE49-F238E27FC236}">
              <a16:creationId xmlns:a16="http://schemas.microsoft.com/office/drawing/2014/main" id="{635D1118-2839-4568-9E36-78A201FEC5A2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100</xdr:row>
      <xdr:rowOff>381000</xdr:rowOff>
    </xdr:from>
    <xdr:ext cx="1076325" cy="0"/>
    <xdr:sp macro="" textlink="">
      <xdr:nvSpPr>
        <xdr:cNvPr id="23" name="Shape 5">
          <a:extLst>
            <a:ext uri="{FF2B5EF4-FFF2-40B4-BE49-F238E27FC236}">
              <a16:creationId xmlns:a16="http://schemas.microsoft.com/office/drawing/2014/main" id="{11C661DC-0399-41DF-9602-AF2F56370E44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100</xdr:row>
      <xdr:rowOff>381000</xdr:rowOff>
    </xdr:from>
    <xdr:ext cx="1076325" cy="0"/>
    <xdr:sp macro="" textlink="">
      <xdr:nvSpPr>
        <xdr:cNvPr id="24" name="Shape 5">
          <a:extLst>
            <a:ext uri="{FF2B5EF4-FFF2-40B4-BE49-F238E27FC236}">
              <a16:creationId xmlns:a16="http://schemas.microsoft.com/office/drawing/2014/main" id="{BD24A177-2B86-442C-ACE9-C77FACB0AF89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100</xdr:row>
      <xdr:rowOff>381000</xdr:rowOff>
    </xdr:from>
    <xdr:ext cx="1076325" cy="0"/>
    <xdr:sp macro="" textlink="">
      <xdr:nvSpPr>
        <xdr:cNvPr id="25" name="Shape 5">
          <a:extLst>
            <a:ext uri="{FF2B5EF4-FFF2-40B4-BE49-F238E27FC236}">
              <a16:creationId xmlns:a16="http://schemas.microsoft.com/office/drawing/2014/main" id="{DDFB2BDA-CE20-4E65-93FC-9C5D19F864C3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100</xdr:row>
      <xdr:rowOff>381000</xdr:rowOff>
    </xdr:from>
    <xdr:ext cx="1076325" cy="0"/>
    <xdr:sp macro="" textlink="">
      <xdr:nvSpPr>
        <xdr:cNvPr id="26" name="Shape 5">
          <a:extLst>
            <a:ext uri="{FF2B5EF4-FFF2-40B4-BE49-F238E27FC236}">
              <a16:creationId xmlns:a16="http://schemas.microsoft.com/office/drawing/2014/main" id="{8B88A397-BB78-4A3E-A18A-A0A5CAC89094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100</xdr:row>
      <xdr:rowOff>381000</xdr:rowOff>
    </xdr:from>
    <xdr:ext cx="1076325" cy="0"/>
    <xdr:sp macro="" textlink="">
      <xdr:nvSpPr>
        <xdr:cNvPr id="27" name="Shape 5">
          <a:extLst>
            <a:ext uri="{FF2B5EF4-FFF2-40B4-BE49-F238E27FC236}">
              <a16:creationId xmlns:a16="http://schemas.microsoft.com/office/drawing/2014/main" id="{20D13610-688F-4B17-ABCC-80FEE64CB5FF}"/>
            </a:ext>
          </a:extLst>
        </xdr:cNvPr>
        <xdr:cNvSpPr>
          <a:spLocks noChangeArrowheads="1"/>
        </xdr:cNvSpPr>
      </xdr:nvSpPr>
      <xdr:spPr bwMode="auto">
        <a:xfrm>
          <a:off x="4114800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100</xdr:row>
      <xdr:rowOff>381000</xdr:rowOff>
    </xdr:from>
    <xdr:ext cx="1076325" cy="0"/>
    <xdr:sp macro="" textlink="">
      <xdr:nvSpPr>
        <xdr:cNvPr id="28" name="Shape 5">
          <a:extLst>
            <a:ext uri="{FF2B5EF4-FFF2-40B4-BE49-F238E27FC236}">
              <a16:creationId xmlns:a16="http://schemas.microsoft.com/office/drawing/2014/main" id="{AA8037CD-0B62-48AB-B89D-819D83D18DCD}"/>
            </a:ext>
          </a:extLst>
        </xdr:cNvPr>
        <xdr:cNvSpPr>
          <a:spLocks noChangeArrowheads="1"/>
        </xdr:cNvSpPr>
      </xdr:nvSpPr>
      <xdr:spPr bwMode="auto">
        <a:xfrm>
          <a:off x="4114800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100</xdr:row>
      <xdr:rowOff>381000</xdr:rowOff>
    </xdr:from>
    <xdr:ext cx="1076325" cy="0"/>
    <xdr:sp macro="" textlink="">
      <xdr:nvSpPr>
        <xdr:cNvPr id="29" name="Shape 5">
          <a:extLst>
            <a:ext uri="{FF2B5EF4-FFF2-40B4-BE49-F238E27FC236}">
              <a16:creationId xmlns:a16="http://schemas.microsoft.com/office/drawing/2014/main" id="{29A1618F-B54B-46D4-ABEE-D6BA5779D41F}"/>
            </a:ext>
          </a:extLst>
        </xdr:cNvPr>
        <xdr:cNvSpPr>
          <a:spLocks noChangeArrowheads="1"/>
        </xdr:cNvSpPr>
      </xdr:nvSpPr>
      <xdr:spPr bwMode="auto">
        <a:xfrm>
          <a:off x="4114800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100</xdr:row>
      <xdr:rowOff>381000</xdr:rowOff>
    </xdr:from>
    <xdr:ext cx="1076325" cy="0"/>
    <xdr:sp macro="" textlink="">
      <xdr:nvSpPr>
        <xdr:cNvPr id="30" name="Shape 5">
          <a:extLst>
            <a:ext uri="{FF2B5EF4-FFF2-40B4-BE49-F238E27FC236}">
              <a16:creationId xmlns:a16="http://schemas.microsoft.com/office/drawing/2014/main" id="{51EB2BF6-E192-49BE-AAF6-4BAD31837A9F}"/>
            </a:ext>
          </a:extLst>
        </xdr:cNvPr>
        <xdr:cNvSpPr>
          <a:spLocks noChangeArrowheads="1"/>
        </xdr:cNvSpPr>
      </xdr:nvSpPr>
      <xdr:spPr bwMode="auto">
        <a:xfrm>
          <a:off x="4114800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100</xdr:row>
      <xdr:rowOff>381000</xdr:rowOff>
    </xdr:from>
    <xdr:ext cx="1076325" cy="0"/>
    <xdr:sp macro="" textlink="">
      <xdr:nvSpPr>
        <xdr:cNvPr id="31" name="Shape 5">
          <a:extLst>
            <a:ext uri="{FF2B5EF4-FFF2-40B4-BE49-F238E27FC236}">
              <a16:creationId xmlns:a16="http://schemas.microsoft.com/office/drawing/2014/main" id="{F701D7CD-AE60-4014-A9CD-B49045571C20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100</xdr:row>
      <xdr:rowOff>381000</xdr:rowOff>
    </xdr:from>
    <xdr:ext cx="1076325" cy="0"/>
    <xdr:sp macro="" textlink="">
      <xdr:nvSpPr>
        <xdr:cNvPr id="32" name="Shape 5">
          <a:extLst>
            <a:ext uri="{FF2B5EF4-FFF2-40B4-BE49-F238E27FC236}">
              <a16:creationId xmlns:a16="http://schemas.microsoft.com/office/drawing/2014/main" id="{FE3D02F4-B2EB-450D-9F73-5C40D25D32B8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100</xdr:row>
      <xdr:rowOff>381000</xdr:rowOff>
    </xdr:from>
    <xdr:ext cx="1076325" cy="0"/>
    <xdr:sp macro="" textlink="">
      <xdr:nvSpPr>
        <xdr:cNvPr id="33" name="Shape 5">
          <a:extLst>
            <a:ext uri="{FF2B5EF4-FFF2-40B4-BE49-F238E27FC236}">
              <a16:creationId xmlns:a16="http://schemas.microsoft.com/office/drawing/2014/main" id="{B9A02991-B954-498C-89B3-A3CEDA236A82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100</xdr:row>
      <xdr:rowOff>381000</xdr:rowOff>
    </xdr:from>
    <xdr:ext cx="1076325" cy="0"/>
    <xdr:sp macro="" textlink="">
      <xdr:nvSpPr>
        <xdr:cNvPr id="34" name="Shape 5">
          <a:extLst>
            <a:ext uri="{FF2B5EF4-FFF2-40B4-BE49-F238E27FC236}">
              <a16:creationId xmlns:a16="http://schemas.microsoft.com/office/drawing/2014/main" id="{A9E7230F-335A-487F-B664-178A03680A5D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100</xdr:row>
      <xdr:rowOff>381000</xdr:rowOff>
    </xdr:from>
    <xdr:ext cx="1076325" cy="0"/>
    <xdr:sp macro="" textlink="">
      <xdr:nvSpPr>
        <xdr:cNvPr id="35" name="Shape 5">
          <a:extLst>
            <a:ext uri="{FF2B5EF4-FFF2-40B4-BE49-F238E27FC236}">
              <a16:creationId xmlns:a16="http://schemas.microsoft.com/office/drawing/2014/main" id="{716FFEBA-A144-4073-8907-3A201627359B}"/>
            </a:ext>
          </a:extLst>
        </xdr:cNvPr>
        <xdr:cNvSpPr>
          <a:spLocks noChangeArrowheads="1"/>
        </xdr:cNvSpPr>
      </xdr:nvSpPr>
      <xdr:spPr bwMode="auto">
        <a:xfrm>
          <a:off x="4114800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100</xdr:row>
      <xdr:rowOff>381000</xdr:rowOff>
    </xdr:from>
    <xdr:ext cx="1076325" cy="0"/>
    <xdr:sp macro="" textlink="">
      <xdr:nvSpPr>
        <xdr:cNvPr id="36" name="Shape 5">
          <a:extLst>
            <a:ext uri="{FF2B5EF4-FFF2-40B4-BE49-F238E27FC236}">
              <a16:creationId xmlns:a16="http://schemas.microsoft.com/office/drawing/2014/main" id="{374E4AA9-BAEA-4345-BD91-B6375BFDEA09}"/>
            </a:ext>
          </a:extLst>
        </xdr:cNvPr>
        <xdr:cNvSpPr>
          <a:spLocks noChangeArrowheads="1"/>
        </xdr:cNvSpPr>
      </xdr:nvSpPr>
      <xdr:spPr bwMode="auto">
        <a:xfrm>
          <a:off x="4114800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100</xdr:row>
      <xdr:rowOff>381000</xdr:rowOff>
    </xdr:from>
    <xdr:ext cx="1076325" cy="0"/>
    <xdr:sp macro="" textlink="">
      <xdr:nvSpPr>
        <xdr:cNvPr id="37" name="Shape 5">
          <a:extLst>
            <a:ext uri="{FF2B5EF4-FFF2-40B4-BE49-F238E27FC236}">
              <a16:creationId xmlns:a16="http://schemas.microsoft.com/office/drawing/2014/main" id="{F6BE9D64-0F6A-4877-B586-570F02BC0A71}"/>
            </a:ext>
          </a:extLst>
        </xdr:cNvPr>
        <xdr:cNvSpPr>
          <a:spLocks noChangeArrowheads="1"/>
        </xdr:cNvSpPr>
      </xdr:nvSpPr>
      <xdr:spPr bwMode="auto">
        <a:xfrm>
          <a:off x="4114800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4</xdr:col>
      <xdr:colOff>552450</xdr:colOff>
      <xdr:row>100</xdr:row>
      <xdr:rowOff>381000</xdr:rowOff>
    </xdr:from>
    <xdr:ext cx="1076325" cy="0"/>
    <xdr:sp macro="" textlink="">
      <xdr:nvSpPr>
        <xdr:cNvPr id="38" name="Shape 5">
          <a:extLst>
            <a:ext uri="{FF2B5EF4-FFF2-40B4-BE49-F238E27FC236}">
              <a16:creationId xmlns:a16="http://schemas.microsoft.com/office/drawing/2014/main" id="{4DA79936-B209-4F0C-96D7-21ECD4F7BD6E}"/>
            </a:ext>
          </a:extLst>
        </xdr:cNvPr>
        <xdr:cNvSpPr>
          <a:spLocks noChangeArrowheads="1"/>
        </xdr:cNvSpPr>
      </xdr:nvSpPr>
      <xdr:spPr bwMode="auto">
        <a:xfrm>
          <a:off x="4114800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100</xdr:row>
      <xdr:rowOff>381000</xdr:rowOff>
    </xdr:from>
    <xdr:ext cx="1076325" cy="0"/>
    <xdr:sp macro="" textlink="">
      <xdr:nvSpPr>
        <xdr:cNvPr id="39" name="Shape 5">
          <a:extLst>
            <a:ext uri="{FF2B5EF4-FFF2-40B4-BE49-F238E27FC236}">
              <a16:creationId xmlns:a16="http://schemas.microsoft.com/office/drawing/2014/main" id="{9F17A29B-C7A7-436E-9BCA-7CDBE9CA4CB9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2</xdr:col>
      <xdr:colOff>552450</xdr:colOff>
      <xdr:row>100</xdr:row>
      <xdr:rowOff>381000</xdr:rowOff>
    </xdr:from>
    <xdr:to>
      <xdr:col>4</xdr:col>
      <xdr:colOff>476250</xdr:colOff>
      <xdr:row>100</xdr:row>
      <xdr:rowOff>381000</xdr:rowOff>
    </xdr:to>
    <xdr:sp macro="" textlink="">
      <xdr:nvSpPr>
        <xdr:cNvPr id="40" name="Shape 5">
          <a:extLst>
            <a:ext uri="{FF2B5EF4-FFF2-40B4-BE49-F238E27FC236}">
              <a16:creationId xmlns:a16="http://schemas.microsoft.com/office/drawing/2014/main" id="{389B26F0-E51C-4B71-87A3-05D52417F4D9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552450</xdr:colOff>
      <xdr:row>100</xdr:row>
      <xdr:rowOff>381000</xdr:rowOff>
    </xdr:from>
    <xdr:to>
      <xdr:col>4</xdr:col>
      <xdr:colOff>476250</xdr:colOff>
      <xdr:row>100</xdr:row>
      <xdr:rowOff>381000</xdr:rowOff>
    </xdr:to>
    <xdr:sp macro="" textlink="">
      <xdr:nvSpPr>
        <xdr:cNvPr id="41" name="Shape 5">
          <a:extLst>
            <a:ext uri="{FF2B5EF4-FFF2-40B4-BE49-F238E27FC236}">
              <a16:creationId xmlns:a16="http://schemas.microsoft.com/office/drawing/2014/main" id="{7BF58D9D-FF7C-4DE2-AD28-F2C0B76B200F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552450</xdr:colOff>
      <xdr:row>100</xdr:row>
      <xdr:rowOff>381000</xdr:rowOff>
    </xdr:from>
    <xdr:to>
      <xdr:col>4</xdr:col>
      <xdr:colOff>476250</xdr:colOff>
      <xdr:row>100</xdr:row>
      <xdr:rowOff>381000</xdr:rowOff>
    </xdr:to>
    <xdr:sp macro="" textlink="">
      <xdr:nvSpPr>
        <xdr:cNvPr id="42" name="Shape 5">
          <a:extLst>
            <a:ext uri="{FF2B5EF4-FFF2-40B4-BE49-F238E27FC236}">
              <a16:creationId xmlns:a16="http://schemas.microsoft.com/office/drawing/2014/main" id="{E335F338-DD5B-49F4-B806-DF57FB08E62D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552450</xdr:colOff>
      <xdr:row>100</xdr:row>
      <xdr:rowOff>381000</xdr:rowOff>
    </xdr:from>
    <xdr:to>
      <xdr:col>4</xdr:col>
      <xdr:colOff>476250</xdr:colOff>
      <xdr:row>100</xdr:row>
      <xdr:rowOff>381000</xdr:rowOff>
    </xdr:to>
    <xdr:sp macro="" textlink="">
      <xdr:nvSpPr>
        <xdr:cNvPr id="43" name="Shape 5">
          <a:extLst>
            <a:ext uri="{FF2B5EF4-FFF2-40B4-BE49-F238E27FC236}">
              <a16:creationId xmlns:a16="http://schemas.microsoft.com/office/drawing/2014/main" id="{AB5F5B36-5CAF-45EB-8C46-C46CAF61BDFB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100</xdr:row>
      <xdr:rowOff>381000</xdr:rowOff>
    </xdr:from>
    <xdr:to>
      <xdr:col>5</xdr:col>
      <xdr:colOff>428625</xdr:colOff>
      <xdr:row>100</xdr:row>
      <xdr:rowOff>381000</xdr:rowOff>
    </xdr:to>
    <xdr:sp macro="" textlink="">
      <xdr:nvSpPr>
        <xdr:cNvPr id="44" name="Shape 5">
          <a:extLst>
            <a:ext uri="{FF2B5EF4-FFF2-40B4-BE49-F238E27FC236}">
              <a16:creationId xmlns:a16="http://schemas.microsoft.com/office/drawing/2014/main" id="{9BA762F7-9CB6-4CE1-9F3A-ED12CF9A3E92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100</xdr:row>
      <xdr:rowOff>381000</xdr:rowOff>
    </xdr:from>
    <xdr:to>
      <xdr:col>5</xdr:col>
      <xdr:colOff>428625</xdr:colOff>
      <xdr:row>100</xdr:row>
      <xdr:rowOff>381000</xdr:rowOff>
    </xdr:to>
    <xdr:sp macro="" textlink="">
      <xdr:nvSpPr>
        <xdr:cNvPr id="45" name="Shape 5">
          <a:extLst>
            <a:ext uri="{FF2B5EF4-FFF2-40B4-BE49-F238E27FC236}">
              <a16:creationId xmlns:a16="http://schemas.microsoft.com/office/drawing/2014/main" id="{F15F9245-C64C-48A3-8134-8095BF17A4D7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100</xdr:row>
      <xdr:rowOff>381000</xdr:rowOff>
    </xdr:from>
    <xdr:to>
      <xdr:col>5</xdr:col>
      <xdr:colOff>428625</xdr:colOff>
      <xdr:row>100</xdr:row>
      <xdr:rowOff>381000</xdr:rowOff>
    </xdr:to>
    <xdr:sp macro="" textlink="">
      <xdr:nvSpPr>
        <xdr:cNvPr id="46" name="Shape 5">
          <a:extLst>
            <a:ext uri="{FF2B5EF4-FFF2-40B4-BE49-F238E27FC236}">
              <a16:creationId xmlns:a16="http://schemas.microsoft.com/office/drawing/2014/main" id="{89C1B28E-59AA-49C2-AB23-4F4B3583D62C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100</xdr:row>
      <xdr:rowOff>381000</xdr:rowOff>
    </xdr:from>
    <xdr:to>
      <xdr:col>5</xdr:col>
      <xdr:colOff>428625</xdr:colOff>
      <xdr:row>100</xdr:row>
      <xdr:rowOff>381000</xdr:rowOff>
    </xdr:to>
    <xdr:sp macro="" textlink="">
      <xdr:nvSpPr>
        <xdr:cNvPr id="47" name="Shape 5">
          <a:extLst>
            <a:ext uri="{FF2B5EF4-FFF2-40B4-BE49-F238E27FC236}">
              <a16:creationId xmlns:a16="http://schemas.microsoft.com/office/drawing/2014/main" id="{F48CFB99-5E87-4A6A-B8B2-7A363355172F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2</xdr:col>
      <xdr:colOff>552450</xdr:colOff>
      <xdr:row>100</xdr:row>
      <xdr:rowOff>381000</xdr:rowOff>
    </xdr:from>
    <xdr:ext cx="1076325" cy="0"/>
    <xdr:sp macro="" textlink="">
      <xdr:nvSpPr>
        <xdr:cNvPr id="48" name="Shape 5">
          <a:extLst>
            <a:ext uri="{FF2B5EF4-FFF2-40B4-BE49-F238E27FC236}">
              <a16:creationId xmlns:a16="http://schemas.microsoft.com/office/drawing/2014/main" id="{488D66E6-B7AB-4FD6-9100-9C7E942BFC16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100</xdr:row>
      <xdr:rowOff>381000</xdr:rowOff>
    </xdr:from>
    <xdr:ext cx="1076325" cy="0"/>
    <xdr:sp macro="" textlink="">
      <xdr:nvSpPr>
        <xdr:cNvPr id="49" name="Shape 5">
          <a:extLst>
            <a:ext uri="{FF2B5EF4-FFF2-40B4-BE49-F238E27FC236}">
              <a16:creationId xmlns:a16="http://schemas.microsoft.com/office/drawing/2014/main" id="{1B909F17-21BB-4510-BCAF-7E2064E2A0F8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100</xdr:row>
      <xdr:rowOff>381000</xdr:rowOff>
    </xdr:from>
    <xdr:ext cx="1076325" cy="0"/>
    <xdr:sp macro="" textlink="">
      <xdr:nvSpPr>
        <xdr:cNvPr id="50" name="Shape 5">
          <a:extLst>
            <a:ext uri="{FF2B5EF4-FFF2-40B4-BE49-F238E27FC236}">
              <a16:creationId xmlns:a16="http://schemas.microsoft.com/office/drawing/2014/main" id="{8769793B-70AF-41F4-A8E8-4BFD80613DD8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100</xdr:row>
      <xdr:rowOff>381000</xdr:rowOff>
    </xdr:from>
    <xdr:ext cx="1076325" cy="0"/>
    <xdr:sp macro="" textlink="">
      <xdr:nvSpPr>
        <xdr:cNvPr id="51" name="Shape 5">
          <a:extLst>
            <a:ext uri="{FF2B5EF4-FFF2-40B4-BE49-F238E27FC236}">
              <a16:creationId xmlns:a16="http://schemas.microsoft.com/office/drawing/2014/main" id="{C2B0C7EA-AEBA-4E98-AFC7-429162EA33A2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3</xdr:col>
      <xdr:colOff>552450</xdr:colOff>
      <xdr:row>100</xdr:row>
      <xdr:rowOff>381000</xdr:rowOff>
    </xdr:from>
    <xdr:to>
      <xdr:col>5</xdr:col>
      <xdr:colOff>428625</xdr:colOff>
      <xdr:row>100</xdr:row>
      <xdr:rowOff>381000</xdr:rowOff>
    </xdr:to>
    <xdr:sp macro="" textlink="">
      <xdr:nvSpPr>
        <xdr:cNvPr id="52" name="Shape 5">
          <a:extLst>
            <a:ext uri="{FF2B5EF4-FFF2-40B4-BE49-F238E27FC236}">
              <a16:creationId xmlns:a16="http://schemas.microsoft.com/office/drawing/2014/main" id="{899EB1E6-65A8-47F2-A4D7-B850DF75FD65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100</xdr:row>
      <xdr:rowOff>381000</xdr:rowOff>
    </xdr:from>
    <xdr:to>
      <xdr:col>5</xdr:col>
      <xdr:colOff>428625</xdr:colOff>
      <xdr:row>100</xdr:row>
      <xdr:rowOff>381000</xdr:rowOff>
    </xdr:to>
    <xdr:sp macro="" textlink="">
      <xdr:nvSpPr>
        <xdr:cNvPr id="53" name="Shape 5">
          <a:extLst>
            <a:ext uri="{FF2B5EF4-FFF2-40B4-BE49-F238E27FC236}">
              <a16:creationId xmlns:a16="http://schemas.microsoft.com/office/drawing/2014/main" id="{9966E668-7D8C-45B0-AE20-231B99D45F7D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100</xdr:row>
      <xdr:rowOff>381000</xdr:rowOff>
    </xdr:from>
    <xdr:to>
      <xdr:col>5</xdr:col>
      <xdr:colOff>428625</xdr:colOff>
      <xdr:row>100</xdr:row>
      <xdr:rowOff>381000</xdr:rowOff>
    </xdr:to>
    <xdr:sp macro="" textlink="">
      <xdr:nvSpPr>
        <xdr:cNvPr id="54" name="Shape 5">
          <a:extLst>
            <a:ext uri="{FF2B5EF4-FFF2-40B4-BE49-F238E27FC236}">
              <a16:creationId xmlns:a16="http://schemas.microsoft.com/office/drawing/2014/main" id="{A1D4769E-C4A4-4C6A-B457-C57548C1F952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552450</xdr:colOff>
      <xdr:row>100</xdr:row>
      <xdr:rowOff>381000</xdr:rowOff>
    </xdr:from>
    <xdr:to>
      <xdr:col>5</xdr:col>
      <xdr:colOff>428625</xdr:colOff>
      <xdr:row>100</xdr:row>
      <xdr:rowOff>381000</xdr:rowOff>
    </xdr:to>
    <xdr:sp macro="" textlink="">
      <xdr:nvSpPr>
        <xdr:cNvPr id="55" name="Shape 5">
          <a:extLst>
            <a:ext uri="{FF2B5EF4-FFF2-40B4-BE49-F238E27FC236}">
              <a16:creationId xmlns:a16="http://schemas.microsoft.com/office/drawing/2014/main" id="{088AFE09-7CED-43A7-A276-EB0779BAC53D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2</xdr:col>
      <xdr:colOff>552450</xdr:colOff>
      <xdr:row>100</xdr:row>
      <xdr:rowOff>381000</xdr:rowOff>
    </xdr:from>
    <xdr:ext cx="1076325" cy="0"/>
    <xdr:sp macro="" textlink="">
      <xdr:nvSpPr>
        <xdr:cNvPr id="56" name="Shape 5">
          <a:extLst>
            <a:ext uri="{FF2B5EF4-FFF2-40B4-BE49-F238E27FC236}">
              <a16:creationId xmlns:a16="http://schemas.microsoft.com/office/drawing/2014/main" id="{003D540A-0854-41B0-9834-95B86FB600B3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100</xdr:row>
      <xdr:rowOff>381000</xdr:rowOff>
    </xdr:from>
    <xdr:ext cx="1076325" cy="0"/>
    <xdr:sp macro="" textlink="">
      <xdr:nvSpPr>
        <xdr:cNvPr id="57" name="Shape 5">
          <a:extLst>
            <a:ext uri="{FF2B5EF4-FFF2-40B4-BE49-F238E27FC236}">
              <a16:creationId xmlns:a16="http://schemas.microsoft.com/office/drawing/2014/main" id="{C0819B1E-78BA-4873-9380-846A932F8DC8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2</xdr:col>
      <xdr:colOff>552450</xdr:colOff>
      <xdr:row>100</xdr:row>
      <xdr:rowOff>381000</xdr:rowOff>
    </xdr:from>
    <xdr:ext cx="1076325" cy="0"/>
    <xdr:sp macro="" textlink="">
      <xdr:nvSpPr>
        <xdr:cNvPr id="58" name="Shape 5">
          <a:extLst>
            <a:ext uri="{FF2B5EF4-FFF2-40B4-BE49-F238E27FC236}">
              <a16:creationId xmlns:a16="http://schemas.microsoft.com/office/drawing/2014/main" id="{29DE9AA3-C2C2-4E6F-ADEE-429025D9363A}"/>
            </a:ext>
          </a:extLst>
        </xdr:cNvPr>
        <xdr:cNvSpPr>
          <a:spLocks noChangeArrowheads="1"/>
        </xdr:cNvSpPr>
      </xdr:nvSpPr>
      <xdr:spPr bwMode="auto">
        <a:xfrm>
          <a:off x="29622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3</xdr:col>
      <xdr:colOff>552450</xdr:colOff>
      <xdr:row>100</xdr:row>
      <xdr:rowOff>381000</xdr:rowOff>
    </xdr:from>
    <xdr:ext cx="1076325" cy="0"/>
    <xdr:sp macro="" textlink="">
      <xdr:nvSpPr>
        <xdr:cNvPr id="59" name="Shape 5">
          <a:extLst>
            <a:ext uri="{FF2B5EF4-FFF2-40B4-BE49-F238E27FC236}">
              <a16:creationId xmlns:a16="http://schemas.microsoft.com/office/drawing/2014/main" id="{0D3037F5-ACDF-40AE-B90E-A2F5DE2D8BF3}"/>
            </a:ext>
          </a:extLst>
        </xdr:cNvPr>
        <xdr:cNvSpPr>
          <a:spLocks noChangeArrowheads="1"/>
        </xdr:cNvSpPr>
      </xdr:nvSpPr>
      <xdr:spPr bwMode="auto">
        <a:xfrm>
          <a:off x="351472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100</xdr:row>
      <xdr:rowOff>381000</xdr:rowOff>
    </xdr:from>
    <xdr:ext cx="1076325" cy="0"/>
    <xdr:sp macro="" textlink="">
      <xdr:nvSpPr>
        <xdr:cNvPr id="60" name="Shape 5">
          <a:extLst>
            <a:ext uri="{FF2B5EF4-FFF2-40B4-BE49-F238E27FC236}">
              <a16:creationId xmlns:a16="http://schemas.microsoft.com/office/drawing/2014/main" id="{BA3CF45A-8D23-478E-9060-DD5EF13988AF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100</xdr:row>
      <xdr:rowOff>381000</xdr:rowOff>
    </xdr:from>
    <xdr:ext cx="1076325" cy="0"/>
    <xdr:sp macro="" textlink="">
      <xdr:nvSpPr>
        <xdr:cNvPr id="61" name="Shape 5">
          <a:extLst>
            <a:ext uri="{FF2B5EF4-FFF2-40B4-BE49-F238E27FC236}">
              <a16:creationId xmlns:a16="http://schemas.microsoft.com/office/drawing/2014/main" id="{EDA2AB4E-958F-4857-BCC2-2F76D91E3F16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100</xdr:row>
      <xdr:rowOff>381000</xdr:rowOff>
    </xdr:from>
    <xdr:ext cx="1076325" cy="0"/>
    <xdr:sp macro="" textlink="">
      <xdr:nvSpPr>
        <xdr:cNvPr id="62" name="Shape 5">
          <a:extLst>
            <a:ext uri="{FF2B5EF4-FFF2-40B4-BE49-F238E27FC236}">
              <a16:creationId xmlns:a16="http://schemas.microsoft.com/office/drawing/2014/main" id="{74156D91-6A32-44E7-99A6-6D439E2A5961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100</xdr:row>
      <xdr:rowOff>381000</xdr:rowOff>
    </xdr:from>
    <xdr:ext cx="1076325" cy="0"/>
    <xdr:sp macro="" textlink="">
      <xdr:nvSpPr>
        <xdr:cNvPr id="63" name="Shape 5">
          <a:extLst>
            <a:ext uri="{FF2B5EF4-FFF2-40B4-BE49-F238E27FC236}">
              <a16:creationId xmlns:a16="http://schemas.microsoft.com/office/drawing/2014/main" id="{8F609D4A-4FA9-4E11-8D5D-3A9CB5161D84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100</xdr:row>
      <xdr:rowOff>381000</xdr:rowOff>
    </xdr:from>
    <xdr:ext cx="1076325" cy="0"/>
    <xdr:sp macro="" textlink="">
      <xdr:nvSpPr>
        <xdr:cNvPr id="64" name="Shape 5">
          <a:extLst>
            <a:ext uri="{FF2B5EF4-FFF2-40B4-BE49-F238E27FC236}">
              <a16:creationId xmlns:a16="http://schemas.microsoft.com/office/drawing/2014/main" id="{F4601329-DE5D-4D82-8834-C954A7C1D24B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100</xdr:row>
      <xdr:rowOff>381000</xdr:rowOff>
    </xdr:from>
    <xdr:ext cx="1076325" cy="0"/>
    <xdr:sp macro="" textlink="">
      <xdr:nvSpPr>
        <xdr:cNvPr id="65" name="Shape 5">
          <a:extLst>
            <a:ext uri="{FF2B5EF4-FFF2-40B4-BE49-F238E27FC236}">
              <a16:creationId xmlns:a16="http://schemas.microsoft.com/office/drawing/2014/main" id="{03FF87D2-F60F-4C86-A9DF-AAA7F538EBD9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100</xdr:row>
      <xdr:rowOff>381000</xdr:rowOff>
    </xdr:from>
    <xdr:ext cx="1076325" cy="0"/>
    <xdr:sp macro="" textlink="">
      <xdr:nvSpPr>
        <xdr:cNvPr id="66" name="Shape 5">
          <a:extLst>
            <a:ext uri="{FF2B5EF4-FFF2-40B4-BE49-F238E27FC236}">
              <a16:creationId xmlns:a16="http://schemas.microsoft.com/office/drawing/2014/main" id="{DA5539F0-F164-4A51-9BE2-B335084E9048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100</xdr:row>
      <xdr:rowOff>381000</xdr:rowOff>
    </xdr:from>
    <xdr:ext cx="1076325" cy="0"/>
    <xdr:sp macro="" textlink="">
      <xdr:nvSpPr>
        <xdr:cNvPr id="67" name="Shape 5">
          <a:extLst>
            <a:ext uri="{FF2B5EF4-FFF2-40B4-BE49-F238E27FC236}">
              <a16:creationId xmlns:a16="http://schemas.microsoft.com/office/drawing/2014/main" id="{FE35DD14-DABC-49BD-AF3A-B419AF91A375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100</xdr:row>
      <xdr:rowOff>381000</xdr:rowOff>
    </xdr:from>
    <xdr:ext cx="1076325" cy="0"/>
    <xdr:sp macro="" textlink="">
      <xdr:nvSpPr>
        <xdr:cNvPr id="68" name="Shape 5">
          <a:extLst>
            <a:ext uri="{FF2B5EF4-FFF2-40B4-BE49-F238E27FC236}">
              <a16:creationId xmlns:a16="http://schemas.microsoft.com/office/drawing/2014/main" id="{5A30D2E8-3451-4F81-8520-7832B8E8C466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100</xdr:row>
      <xdr:rowOff>381000</xdr:rowOff>
    </xdr:from>
    <xdr:ext cx="1076325" cy="0"/>
    <xdr:sp macro="" textlink="">
      <xdr:nvSpPr>
        <xdr:cNvPr id="69" name="Shape 5">
          <a:extLst>
            <a:ext uri="{FF2B5EF4-FFF2-40B4-BE49-F238E27FC236}">
              <a16:creationId xmlns:a16="http://schemas.microsoft.com/office/drawing/2014/main" id="{70F694F1-7CB9-49F7-8933-B74A465D0C91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100</xdr:row>
      <xdr:rowOff>381000</xdr:rowOff>
    </xdr:from>
    <xdr:ext cx="1076325" cy="0"/>
    <xdr:sp macro="" textlink="">
      <xdr:nvSpPr>
        <xdr:cNvPr id="70" name="Shape 5">
          <a:extLst>
            <a:ext uri="{FF2B5EF4-FFF2-40B4-BE49-F238E27FC236}">
              <a16:creationId xmlns:a16="http://schemas.microsoft.com/office/drawing/2014/main" id="{DB2B4D39-7555-4DE0-A7CB-5216B4F78E00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100</xdr:row>
      <xdr:rowOff>381000</xdr:rowOff>
    </xdr:from>
    <xdr:ext cx="1076325" cy="0"/>
    <xdr:sp macro="" textlink="">
      <xdr:nvSpPr>
        <xdr:cNvPr id="71" name="Shape 5">
          <a:extLst>
            <a:ext uri="{FF2B5EF4-FFF2-40B4-BE49-F238E27FC236}">
              <a16:creationId xmlns:a16="http://schemas.microsoft.com/office/drawing/2014/main" id="{580E042C-895B-4512-BCBB-D3F68C5A1679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100</xdr:row>
      <xdr:rowOff>381000</xdr:rowOff>
    </xdr:from>
    <xdr:ext cx="1076325" cy="0"/>
    <xdr:sp macro="" textlink="">
      <xdr:nvSpPr>
        <xdr:cNvPr id="72" name="Shape 5">
          <a:extLst>
            <a:ext uri="{FF2B5EF4-FFF2-40B4-BE49-F238E27FC236}">
              <a16:creationId xmlns:a16="http://schemas.microsoft.com/office/drawing/2014/main" id="{80E58426-AFD3-4BC1-B093-63DA4FCF6535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100</xdr:row>
      <xdr:rowOff>381000</xdr:rowOff>
    </xdr:from>
    <xdr:ext cx="1076325" cy="0"/>
    <xdr:sp macro="" textlink="">
      <xdr:nvSpPr>
        <xdr:cNvPr id="73" name="Shape 5">
          <a:extLst>
            <a:ext uri="{FF2B5EF4-FFF2-40B4-BE49-F238E27FC236}">
              <a16:creationId xmlns:a16="http://schemas.microsoft.com/office/drawing/2014/main" id="{F453C9C4-75D7-4DCD-97AF-52BCC96C400B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100</xdr:row>
      <xdr:rowOff>381000</xdr:rowOff>
    </xdr:from>
    <xdr:ext cx="1076325" cy="0"/>
    <xdr:sp macro="" textlink="">
      <xdr:nvSpPr>
        <xdr:cNvPr id="74" name="Shape 5">
          <a:extLst>
            <a:ext uri="{FF2B5EF4-FFF2-40B4-BE49-F238E27FC236}">
              <a16:creationId xmlns:a16="http://schemas.microsoft.com/office/drawing/2014/main" id="{861EBA77-3392-4D9F-95E0-EF0E700FD83D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100</xdr:row>
      <xdr:rowOff>381000</xdr:rowOff>
    </xdr:from>
    <xdr:ext cx="1076325" cy="0"/>
    <xdr:sp macro="" textlink="">
      <xdr:nvSpPr>
        <xdr:cNvPr id="75" name="Shape 5">
          <a:extLst>
            <a:ext uri="{FF2B5EF4-FFF2-40B4-BE49-F238E27FC236}">
              <a16:creationId xmlns:a16="http://schemas.microsoft.com/office/drawing/2014/main" id="{827C7CAE-8607-4794-85A7-75C729573EBC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100</xdr:row>
      <xdr:rowOff>381000</xdr:rowOff>
    </xdr:from>
    <xdr:ext cx="1076325" cy="0"/>
    <xdr:sp macro="" textlink="">
      <xdr:nvSpPr>
        <xdr:cNvPr id="76" name="Shape 5">
          <a:extLst>
            <a:ext uri="{FF2B5EF4-FFF2-40B4-BE49-F238E27FC236}">
              <a16:creationId xmlns:a16="http://schemas.microsoft.com/office/drawing/2014/main" id="{53947FA0-5425-44C8-8BDB-A7D372E1F8B1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100</xdr:row>
      <xdr:rowOff>381000</xdr:rowOff>
    </xdr:from>
    <xdr:ext cx="1076325" cy="0"/>
    <xdr:sp macro="" textlink="">
      <xdr:nvSpPr>
        <xdr:cNvPr id="77" name="Shape 5">
          <a:extLst>
            <a:ext uri="{FF2B5EF4-FFF2-40B4-BE49-F238E27FC236}">
              <a16:creationId xmlns:a16="http://schemas.microsoft.com/office/drawing/2014/main" id="{C2F752DF-8B12-417C-B7CA-44476F7675F1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552450</xdr:colOff>
      <xdr:row>100</xdr:row>
      <xdr:rowOff>381000</xdr:rowOff>
    </xdr:from>
    <xdr:ext cx="1076325" cy="0"/>
    <xdr:sp macro="" textlink="">
      <xdr:nvSpPr>
        <xdr:cNvPr id="78" name="Shape 5">
          <a:extLst>
            <a:ext uri="{FF2B5EF4-FFF2-40B4-BE49-F238E27FC236}">
              <a16:creationId xmlns:a16="http://schemas.microsoft.com/office/drawing/2014/main" id="{38DFA086-9DD8-4D07-9AAF-BFBFD4BBE4F1}"/>
            </a:ext>
          </a:extLst>
        </xdr:cNvPr>
        <xdr:cNvSpPr>
          <a:spLocks noChangeArrowheads="1"/>
        </xdr:cNvSpPr>
      </xdr:nvSpPr>
      <xdr:spPr bwMode="auto">
        <a:xfrm>
          <a:off x="4714875" y="22707600"/>
          <a:ext cx="1076325" cy="0"/>
        </a:xfrm>
        <a:custGeom>
          <a:avLst/>
          <a:gdLst>
            <a:gd name="T0" fmla="*/ 0 w 1078865"/>
            <a:gd name="T1" fmla="*/ 1078865 w 1078865"/>
          </a:gdLst>
          <a:ahLst/>
          <a:cxnLst/>
          <a:rect l="T0" t="0" r="T1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noFill/>
        <a:ln w="5059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D9037-4326-41F6-A91F-3837A2568F5E}">
  <dimension ref="A1:J104"/>
  <sheetViews>
    <sheetView tabSelected="1" view="pageBreakPreview" zoomScaleSheetLayoutView="100" workbookViewId="0">
      <selection activeCell="F100" sqref="F100:F101"/>
    </sheetView>
  </sheetViews>
  <sheetFormatPr defaultRowHeight="12.75" x14ac:dyDescent="0.2"/>
  <cols>
    <col min="1" max="1" width="25.5" style="3" customWidth="1"/>
    <col min="2" max="2" width="18.1640625" style="3" customWidth="1"/>
    <col min="3" max="3" width="8.1640625" style="125" customWidth="1"/>
    <col min="4" max="5" width="10.5" style="3" customWidth="1"/>
    <col min="6" max="6" width="11.83203125" style="3" customWidth="1"/>
    <col min="7" max="7" width="12" style="3" customWidth="1"/>
    <col min="8" max="9" width="11.83203125" style="3" customWidth="1"/>
    <col min="10" max="10" width="3.1640625" style="3" customWidth="1"/>
    <col min="11" max="16384" width="9.33203125" style="3"/>
  </cols>
  <sheetData>
    <row r="1" spans="1:10" ht="14.25" customHeight="1" x14ac:dyDescent="0.2">
      <c r="A1" s="1"/>
      <c r="B1" s="1"/>
      <c r="C1" s="1"/>
      <c r="D1" s="1"/>
      <c r="E1" s="1"/>
      <c r="F1" s="1"/>
      <c r="G1" s="1"/>
      <c r="H1" s="1"/>
      <c r="I1" s="2" t="s">
        <v>0</v>
      </c>
    </row>
    <row r="2" spans="1:10" ht="14.25" customHeight="1" x14ac:dyDescent="0.2">
      <c r="A2" s="1"/>
      <c r="B2" s="1"/>
      <c r="C2" s="1"/>
      <c r="D2" s="1"/>
      <c r="E2" s="4"/>
      <c r="F2" s="4"/>
      <c r="G2" s="4"/>
      <c r="H2" s="5" t="s">
        <v>1</v>
      </c>
      <c r="I2" s="6">
        <v>2023</v>
      </c>
    </row>
    <row r="3" spans="1:10" ht="14.25" customHeight="1" x14ac:dyDescent="0.2">
      <c r="A3" s="7" t="s">
        <v>2</v>
      </c>
      <c r="B3" s="8"/>
      <c r="C3" s="8"/>
      <c r="D3" s="8"/>
      <c r="E3" s="9"/>
      <c r="F3" s="9"/>
      <c r="G3" s="9"/>
      <c r="H3" s="10" t="s">
        <v>3</v>
      </c>
      <c r="I3" s="6">
        <v>31871157</v>
      </c>
    </row>
    <row r="4" spans="1:10" ht="14.25" customHeight="1" x14ac:dyDescent="0.2">
      <c r="A4" s="11" t="s">
        <v>4</v>
      </c>
      <c r="B4" s="11"/>
      <c r="C4" s="11"/>
      <c r="D4" s="11"/>
      <c r="E4" s="12"/>
      <c r="F4" s="12"/>
      <c r="G4" s="12"/>
      <c r="H4" s="13" t="s">
        <v>5</v>
      </c>
      <c r="I4" s="14"/>
    </row>
    <row r="5" spans="1:10" ht="14.25" customHeight="1" x14ac:dyDescent="0.2">
      <c r="A5" s="11" t="s">
        <v>6</v>
      </c>
      <c r="B5" s="11"/>
      <c r="C5" s="11"/>
      <c r="D5" s="11"/>
      <c r="E5" s="12"/>
      <c r="F5" s="12"/>
      <c r="G5" s="12"/>
      <c r="H5" s="13" t="s">
        <v>7</v>
      </c>
      <c r="I5" s="14"/>
    </row>
    <row r="6" spans="1:10" ht="14.25" customHeight="1" x14ac:dyDescent="0.2">
      <c r="A6" s="11" t="s">
        <v>8</v>
      </c>
      <c r="B6" s="11"/>
      <c r="C6" s="11"/>
      <c r="D6" s="11"/>
      <c r="E6" s="12"/>
      <c r="F6" s="12"/>
      <c r="G6" s="12"/>
      <c r="H6" s="13" t="s">
        <v>9</v>
      </c>
      <c r="I6" s="15" t="s">
        <v>10</v>
      </c>
    </row>
    <row r="7" spans="1:10" ht="14.25" customHeight="1" x14ac:dyDescent="0.2">
      <c r="A7" s="16" t="s">
        <v>11</v>
      </c>
      <c r="B7" s="11"/>
      <c r="C7" s="11"/>
      <c r="D7" s="11"/>
      <c r="E7" s="17"/>
      <c r="F7" s="17"/>
      <c r="G7" s="17"/>
      <c r="H7" s="17"/>
      <c r="I7" s="18"/>
    </row>
    <row r="8" spans="1:10" ht="14.25" customHeight="1" x14ac:dyDescent="0.2">
      <c r="A8" s="16" t="s">
        <v>12</v>
      </c>
      <c r="B8" s="11"/>
      <c r="C8" s="11"/>
      <c r="D8" s="11"/>
      <c r="E8" s="17"/>
      <c r="F8" s="17"/>
      <c r="G8" s="17"/>
      <c r="H8" s="17"/>
      <c r="I8" s="19"/>
    </row>
    <row r="9" spans="1:10" ht="15" customHeight="1" x14ac:dyDescent="0.2">
      <c r="A9" s="20" t="s">
        <v>13</v>
      </c>
      <c r="B9" s="20"/>
      <c r="C9" s="20"/>
      <c r="D9" s="20"/>
      <c r="E9" s="20"/>
      <c r="F9" s="20"/>
      <c r="G9" s="20"/>
      <c r="H9" s="20"/>
      <c r="I9" s="21"/>
    </row>
    <row r="10" spans="1:10" ht="54" customHeight="1" x14ac:dyDescent="0.2">
      <c r="A10" s="22" t="s">
        <v>14</v>
      </c>
      <c r="B10" s="23"/>
      <c r="C10" s="23"/>
      <c r="D10" s="23"/>
      <c r="E10" s="23"/>
      <c r="F10" s="23"/>
      <c r="G10" s="23"/>
      <c r="H10" s="23"/>
      <c r="I10" s="23"/>
      <c r="J10" s="24"/>
    </row>
    <row r="11" spans="1:10" ht="14.25" customHeight="1" thickBot="1" x14ac:dyDescent="0.25">
      <c r="A11" s="25" t="s">
        <v>15</v>
      </c>
      <c r="B11" s="25"/>
      <c r="C11" s="25"/>
      <c r="D11" s="25"/>
      <c r="E11" s="25"/>
      <c r="F11" s="25"/>
      <c r="G11" s="25"/>
      <c r="H11" s="25"/>
      <c r="I11" s="25"/>
      <c r="J11" s="4"/>
    </row>
    <row r="12" spans="1:10" s="34" customFormat="1" ht="40.15" customHeight="1" x14ac:dyDescent="0.2">
      <c r="A12" s="26" t="s">
        <v>16</v>
      </c>
      <c r="B12" s="27"/>
      <c r="C12" s="28" t="s">
        <v>17</v>
      </c>
      <c r="D12" s="29" t="s">
        <v>18</v>
      </c>
      <c r="E12" s="30"/>
      <c r="F12" s="31" t="s">
        <v>19</v>
      </c>
      <c r="G12" s="32"/>
      <c r="H12" s="32"/>
      <c r="I12" s="33"/>
    </row>
    <row r="13" spans="1:10" s="34" customFormat="1" ht="30.6" customHeight="1" thickBot="1" x14ac:dyDescent="0.25">
      <c r="A13" s="35"/>
      <c r="B13" s="36"/>
      <c r="C13" s="37"/>
      <c r="D13" s="38" t="s">
        <v>20</v>
      </c>
      <c r="E13" s="39" t="s">
        <v>21</v>
      </c>
      <c r="F13" s="40" t="s">
        <v>22</v>
      </c>
      <c r="G13" s="40" t="s">
        <v>23</v>
      </c>
      <c r="H13" s="38" t="s">
        <v>24</v>
      </c>
      <c r="I13" s="41" t="s">
        <v>25</v>
      </c>
    </row>
    <row r="14" spans="1:10" s="48" customFormat="1" thickBot="1" x14ac:dyDescent="0.25">
      <c r="A14" s="42">
        <v>1</v>
      </c>
      <c r="B14" s="43"/>
      <c r="C14" s="44">
        <v>2</v>
      </c>
      <c r="D14" s="45">
        <v>3</v>
      </c>
      <c r="E14" s="46">
        <v>4</v>
      </c>
      <c r="F14" s="46">
        <v>5</v>
      </c>
      <c r="G14" s="46">
        <v>6</v>
      </c>
      <c r="H14" s="45">
        <v>7</v>
      </c>
      <c r="I14" s="47">
        <v>8</v>
      </c>
    </row>
    <row r="15" spans="1:10" ht="14.25" customHeight="1" x14ac:dyDescent="0.2">
      <c r="A15" s="49" t="s">
        <v>26</v>
      </c>
      <c r="B15" s="50"/>
      <c r="C15" s="50"/>
      <c r="D15" s="50"/>
      <c r="E15" s="50"/>
      <c r="F15" s="50"/>
      <c r="G15" s="50"/>
      <c r="H15" s="50"/>
      <c r="I15" s="51"/>
    </row>
    <row r="16" spans="1:10" ht="14.25" customHeight="1" x14ac:dyDescent="0.2">
      <c r="A16" s="52" t="s">
        <v>27</v>
      </c>
      <c r="B16" s="53"/>
      <c r="C16" s="54"/>
      <c r="D16" s="55"/>
      <c r="E16" s="56"/>
      <c r="F16" s="56"/>
      <c r="G16" s="56"/>
      <c r="H16" s="55"/>
      <c r="I16" s="57"/>
    </row>
    <row r="17" spans="1:9" ht="28.5" customHeight="1" x14ac:dyDescent="0.2">
      <c r="A17" s="58" t="s">
        <v>28</v>
      </c>
      <c r="B17" s="59"/>
      <c r="C17" s="60">
        <v>10</v>
      </c>
      <c r="D17" s="61">
        <v>113296</v>
      </c>
      <c r="E17" s="61">
        <v>108798</v>
      </c>
      <c r="F17" s="61">
        <f>120485+29448</f>
        <v>149933</v>
      </c>
      <c r="G17" s="61">
        <v>108798</v>
      </c>
      <c r="H17" s="62">
        <f>G17-F17</f>
        <v>-41135</v>
      </c>
      <c r="I17" s="63">
        <f>G17/F17*100</f>
        <v>72.564412104073156</v>
      </c>
    </row>
    <row r="18" spans="1:9" ht="14.25" customHeight="1" x14ac:dyDescent="0.2">
      <c r="A18" s="64" t="s">
        <v>29</v>
      </c>
      <c r="B18" s="65"/>
      <c r="C18" s="60">
        <v>11</v>
      </c>
      <c r="D18" s="66"/>
      <c r="E18" s="66"/>
      <c r="F18" s="66"/>
      <c r="G18" s="66"/>
      <c r="H18" s="62"/>
      <c r="I18" s="63"/>
    </row>
    <row r="19" spans="1:9" ht="14.25" customHeight="1" x14ac:dyDescent="0.2">
      <c r="A19" s="64" t="s">
        <v>30</v>
      </c>
      <c r="B19" s="65"/>
      <c r="C19" s="60">
        <v>20</v>
      </c>
      <c r="D19" s="66">
        <v>18883</v>
      </c>
      <c r="E19" s="66">
        <v>18133</v>
      </c>
      <c r="F19" s="66">
        <f>20081+4908</f>
        <v>24989</v>
      </c>
      <c r="G19" s="66">
        <v>18133</v>
      </c>
      <c r="H19" s="62">
        <f>G19-F19</f>
        <v>-6856</v>
      </c>
      <c r="I19" s="63">
        <f>G19/F19*100</f>
        <v>72.563928128376489</v>
      </c>
    </row>
    <row r="20" spans="1:9" ht="14.25" customHeight="1" x14ac:dyDescent="0.2">
      <c r="A20" s="64" t="s">
        <v>31</v>
      </c>
      <c r="B20" s="65"/>
      <c r="C20" s="60">
        <v>30</v>
      </c>
      <c r="D20" s="66"/>
      <c r="E20" s="66"/>
      <c r="F20" s="66"/>
      <c r="G20" s="66"/>
      <c r="H20" s="62"/>
      <c r="I20" s="63"/>
    </row>
    <row r="21" spans="1:9" ht="27" customHeight="1" x14ac:dyDescent="0.2">
      <c r="A21" s="52" t="s">
        <v>32</v>
      </c>
      <c r="B21" s="53"/>
      <c r="C21" s="67">
        <v>40</v>
      </c>
      <c r="D21" s="68">
        <f>D17-D19</f>
        <v>94413</v>
      </c>
      <c r="E21" s="68">
        <f>E17-E19</f>
        <v>90665</v>
      </c>
      <c r="F21" s="68">
        <f>F17-F19</f>
        <v>124944</v>
      </c>
      <c r="G21" s="68">
        <f>G17-G19</f>
        <v>90665</v>
      </c>
      <c r="H21" s="69">
        <f>G21-F21</f>
        <v>-34279</v>
      </c>
      <c r="I21" s="70">
        <f>G21/F21*100</f>
        <v>72.564508899987189</v>
      </c>
    </row>
    <row r="22" spans="1:9" ht="14.25" customHeight="1" x14ac:dyDescent="0.2">
      <c r="A22" s="64" t="s">
        <v>33</v>
      </c>
      <c r="B22" s="65"/>
      <c r="C22" s="60">
        <v>50</v>
      </c>
      <c r="D22" s="66">
        <v>6028</v>
      </c>
      <c r="E22" s="66">
        <v>153</v>
      </c>
      <c r="F22" s="71"/>
      <c r="G22" s="66">
        <v>153</v>
      </c>
      <c r="H22" s="62">
        <f>G22-F22</f>
        <v>153</v>
      </c>
      <c r="I22" s="70"/>
    </row>
    <row r="23" spans="1:9" ht="14.25" customHeight="1" x14ac:dyDescent="0.2">
      <c r="A23" s="64" t="s">
        <v>34</v>
      </c>
      <c r="B23" s="65"/>
      <c r="C23" s="72"/>
      <c r="D23" s="66"/>
      <c r="E23" s="66"/>
      <c r="F23" s="71"/>
      <c r="G23" s="66"/>
      <c r="H23" s="73"/>
      <c r="I23" s="74"/>
    </row>
    <row r="24" spans="1:9" ht="14.25" customHeight="1" x14ac:dyDescent="0.2">
      <c r="A24" s="64" t="s">
        <v>35</v>
      </c>
      <c r="B24" s="65"/>
      <c r="C24" s="60">
        <v>51</v>
      </c>
      <c r="D24" s="66"/>
      <c r="E24" s="66"/>
      <c r="F24" s="71"/>
      <c r="G24" s="66"/>
      <c r="H24" s="73"/>
      <c r="I24" s="74"/>
    </row>
    <row r="25" spans="1:9" ht="14.25" customHeight="1" x14ac:dyDescent="0.2">
      <c r="A25" s="64" t="s">
        <v>36</v>
      </c>
      <c r="B25" s="65"/>
      <c r="C25" s="60">
        <v>52</v>
      </c>
      <c r="D25" s="66"/>
      <c r="E25" s="66"/>
      <c r="F25" s="71"/>
      <c r="G25" s="66"/>
      <c r="H25" s="73"/>
      <c r="I25" s="74"/>
    </row>
    <row r="26" spans="1:9" ht="25.5" customHeight="1" x14ac:dyDescent="0.2">
      <c r="A26" s="58" t="s">
        <v>37</v>
      </c>
      <c r="B26" s="59"/>
      <c r="C26" s="60">
        <v>53</v>
      </c>
      <c r="D26" s="61"/>
      <c r="E26" s="61"/>
      <c r="F26" s="75"/>
      <c r="G26" s="61"/>
      <c r="H26" s="62"/>
      <c r="I26" s="76"/>
    </row>
    <row r="27" spans="1:9" ht="14.25" customHeight="1" x14ac:dyDescent="0.2">
      <c r="A27" s="64" t="s">
        <v>38</v>
      </c>
      <c r="B27" s="65"/>
      <c r="C27" s="60">
        <v>60</v>
      </c>
      <c r="D27" s="66"/>
      <c r="E27" s="66"/>
      <c r="F27" s="71"/>
      <c r="G27" s="66"/>
      <c r="H27" s="73"/>
      <c r="I27" s="74"/>
    </row>
    <row r="28" spans="1:9" ht="14.25" customHeight="1" x14ac:dyDescent="0.2">
      <c r="A28" s="64" t="s">
        <v>39</v>
      </c>
      <c r="B28" s="65"/>
      <c r="C28" s="60">
        <v>70</v>
      </c>
      <c r="D28" s="66"/>
      <c r="E28" s="66">
        <v>1</v>
      </c>
      <c r="F28" s="71"/>
      <c r="G28" s="66">
        <v>1</v>
      </c>
      <c r="H28" s="73">
        <f>G28-F28</f>
        <v>1</v>
      </c>
      <c r="I28" s="74"/>
    </row>
    <row r="29" spans="1:9" ht="14.25" customHeight="1" x14ac:dyDescent="0.2">
      <c r="A29" s="64" t="s">
        <v>40</v>
      </c>
      <c r="B29" s="65"/>
      <c r="C29" s="60">
        <v>80</v>
      </c>
      <c r="D29" s="66">
        <v>1078</v>
      </c>
      <c r="E29" s="66">
        <v>1124</v>
      </c>
      <c r="F29" s="66">
        <f>550+550</f>
        <v>1100</v>
      </c>
      <c r="G29" s="66">
        <v>1124</v>
      </c>
      <c r="H29" s="73">
        <f>G29-F29</f>
        <v>24</v>
      </c>
      <c r="I29" s="77">
        <f>G29/F29*100</f>
        <v>102.18181818181817</v>
      </c>
    </row>
    <row r="30" spans="1:9" ht="14.25" customHeight="1" x14ac:dyDescent="0.2">
      <c r="A30" s="64" t="s">
        <v>34</v>
      </c>
      <c r="B30" s="65"/>
      <c r="C30" s="72"/>
      <c r="D30" s="66"/>
      <c r="E30" s="66"/>
      <c r="F30" s="71"/>
      <c r="G30" s="66"/>
      <c r="H30" s="73"/>
      <c r="I30" s="77"/>
    </row>
    <row r="31" spans="1:9" x14ac:dyDescent="0.2">
      <c r="A31" s="78" t="s">
        <v>41</v>
      </c>
      <c r="B31" s="59"/>
      <c r="C31" s="60">
        <v>81</v>
      </c>
      <c r="D31" s="61"/>
      <c r="E31" s="61"/>
      <c r="F31" s="75"/>
      <c r="G31" s="61"/>
      <c r="H31" s="62"/>
      <c r="I31" s="77"/>
    </row>
    <row r="32" spans="1:9" ht="14.25" customHeight="1" x14ac:dyDescent="0.2">
      <c r="A32" s="64" t="s">
        <v>42</v>
      </c>
      <c r="B32" s="65"/>
      <c r="C32" s="60">
        <v>82</v>
      </c>
      <c r="D32" s="73">
        <f>D29</f>
        <v>1078</v>
      </c>
      <c r="E32" s="73">
        <f>E29</f>
        <v>1124</v>
      </c>
      <c r="F32" s="66">
        <f>F29</f>
        <v>1100</v>
      </c>
      <c r="G32" s="73">
        <f>G29</f>
        <v>1124</v>
      </c>
      <c r="H32" s="73">
        <f>G32-F32</f>
        <v>24</v>
      </c>
      <c r="I32" s="77">
        <f t="shared" ref="I32" si="0">G32/F32*100</f>
        <v>102.18181818181817</v>
      </c>
    </row>
    <row r="33" spans="1:9" ht="14.25" customHeight="1" x14ac:dyDescent="0.2">
      <c r="A33" s="52" t="s">
        <v>43</v>
      </c>
      <c r="B33" s="53"/>
      <c r="C33" s="67">
        <v>90</v>
      </c>
      <c r="D33" s="79">
        <f>D21+D22+D29</f>
        <v>101519</v>
      </c>
      <c r="E33" s="79">
        <f>E21+E22+E29+E28</f>
        <v>91943</v>
      </c>
      <c r="F33" s="79">
        <f>F21+F29</f>
        <v>126044</v>
      </c>
      <c r="G33" s="79">
        <f>G21+G22+G29+G28</f>
        <v>91943</v>
      </c>
      <c r="H33" s="80">
        <f>G33-F33</f>
        <v>-34101</v>
      </c>
      <c r="I33" s="81">
        <f>G33/F33*100</f>
        <v>72.945162006918224</v>
      </c>
    </row>
    <row r="34" spans="1:9" ht="14.25" customHeight="1" x14ac:dyDescent="0.2">
      <c r="A34" s="52" t="s">
        <v>44</v>
      </c>
      <c r="B34" s="53"/>
      <c r="C34" s="72"/>
      <c r="D34" s="71"/>
      <c r="E34" s="71"/>
      <c r="F34" s="71"/>
      <c r="G34" s="71"/>
      <c r="H34" s="73"/>
      <c r="I34" s="77"/>
    </row>
    <row r="35" spans="1:9" ht="26.25" customHeight="1" x14ac:dyDescent="0.2">
      <c r="A35" s="58" t="s">
        <v>45</v>
      </c>
      <c r="B35" s="59"/>
      <c r="C35" s="82">
        <v>100</v>
      </c>
      <c r="D35" s="61">
        <v>102196</v>
      </c>
      <c r="E35" s="61">
        <v>108773</v>
      </c>
      <c r="F35" s="61">
        <f>98072+22473</f>
        <v>120545</v>
      </c>
      <c r="G35" s="61">
        <v>108773</v>
      </c>
      <c r="H35" s="62">
        <f>G35-F35</f>
        <v>-11772</v>
      </c>
      <c r="I35" s="63">
        <f>G35/F35*100</f>
        <v>90.23435231656228</v>
      </c>
    </row>
    <row r="36" spans="1:9" ht="14.25" customHeight="1" x14ac:dyDescent="0.2">
      <c r="A36" s="64" t="s">
        <v>46</v>
      </c>
      <c r="B36" s="65"/>
      <c r="C36" s="82">
        <v>110</v>
      </c>
      <c r="D36" s="66">
        <v>3158</v>
      </c>
      <c r="E36" s="66">
        <v>3527</v>
      </c>
      <c r="F36" s="66">
        <f>1677+1677</f>
        <v>3354</v>
      </c>
      <c r="G36" s="66">
        <v>3527</v>
      </c>
      <c r="H36" s="62">
        <f>G36-F36</f>
        <v>173</v>
      </c>
      <c r="I36" s="63">
        <f>G36/F36*100</f>
        <v>105.15802027429935</v>
      </c>
    </row>
    <row r="37" spans="1:9" ht="14.25" customHeight="1" x14ac:dyDescent="0.2">
      <c r="A37" s="64" t="s">
        <v>47</v>
      </c>
      <c r="B37" s="65"/>
      <c r="C37" s="82">
        <v>120</v>
      </c>
      <c r="D37" s="66"/>
      <c r="E37" s="66"/>
      <c r="F37" s="66"/>
      <c r="G37" s="66"/>
      <c r="H37" s="62"/>
      <c r="I37" s="63"/>
    </row>
    <row r="38" spans="1:9" ht="14.25" customHeight="1" x14ac:dyDescent="0.2">
      <c r="A38" s="64" t="s">
        <v>48</v>
      </c>
      <c r="B38" s="65"/>
      <c r="C38" s="82">
        <v>130</v>
      </c>
      <c r="D38" s="66">
        <v>904</v>
      </c>
      <c r="E38" s="66">
        <v>1246</v>
      </c>
      <c r="F38" s="66">
        <f>652+387</f>
        <v>1039</v>
      </c>
      <c r="G38" s="66">
        <v>1246</v>
      </c>
      <c r="H38" s="62">
        <f>G38-F38</f>
        <v>207</v>
      </c>
      <c r="I38" s="63">
        <f>G38/F38*100</f>
        <v>119.92300288739173</v>
      </c>
    </row>
    <row r="39" spans="1:9" ht="14.25" customHeight="1" x14ac:dyDescent="0.2">
      <c r="A39" s="64" t="s">
        <v>49</v>
      </c>
      <c r="B39" s="65"/>
      <c r="C39" s="82">
        <v>140</v>
      </c>
      <c r="D39" s="66"/>
      <c r="E39" s="66"/>
      <c r="F39" s="66"/>
      <c r="G39" s="66"/>
      <c r="H39" s="62"/>
      <c r="I39" s="63"/>
    </row>
    <row r="40" spans="1:9" ht="14.25" customHeight="1" x14ac:dyDescent="0.2">
      <c r="A40" s="64" t="s">
        <v>50</v>
      </c>
      <c r="B40" s="65"/>
      <c r="C40" s="82">
        <v>150</v>
      </c>
      <c r="D40" s="66"/>
      <c r="E40" s="66"/>
      <c r="F40" s="66"/>
      <c r="G40" s="66"/>
      <c r="H40" s="62"/>
      <c r="I40" s="63"/>
    </row>
    <row r="41" spans="1:9" ht="14.25" customHeight="1" x14ac:dyDescent="0.2">
      <c r="A41" s="64" t="s">
        <v>51</v>
      </c>
      <c r="B41" s="65"/>
      <c r="C41" s="82">
        <v>160</v>
      </c>
      <c r="D41" s="66"/>
      <c r="E41" s="66"/>
      <c r="F41" s="66"/>
      <c r="G41" s="66"/>
      <c r="H41" s="62"/>
      <c r="I41" s="63"/>
    </row>
    <row r="42" spans="1:9" ht="14.25" customHeight="1" x14ac:dyDescent="0.2">
      <c r="A42" s="52" t="s">
        <v>52</v>
      </c>
      <c r="B42" s="53"/>
      <c r="C42" s="83">
        <v>170</v>
      </c>
      <c r="D42" s="79">
        <f>SUM(D35:D41)</f>
        <v>106258</v>
      </c>
      <c r="E42" s="79">
        <f>SUM(E35:E41)</f>
        <v>113546</v>
      </c>
      <c r="F42" s="79">
        <f>SUM(F35:F41)</f>
        <v>124938</v>
      </c>
      <c r="G42" s="79">
        <f>SUM(G35:G41)</f>
        <v>113546</v>
      </c>
      <c r="H42" s="69">
        <f>G42-F42</f>
        <v>-11392</v>
      </c>
      <c r="I42" s="70">
        <f>G42/F42*100</f>
        <v>90.881877411195958</v>
      </c>
    </row>
    <row r="43" spans="1:9" ht="14.25" customHeight="1" x14ac:dyDescent="0.2">
      <c r="A43" s="52" t="s">
        <v>53</v>
      </c>
      <c r="B43" s="53"/>
      <c r="C43" s="72"/>
      <c r="D43" s="71"/>
      <c r="E43" s="71"/>
      <c r="F43" s="71"/>
      <c r="G43" s="71"/>
      <c r="H43" s="62"/>
      <c r="I43" s="70"/>
    </row>
    <row r="44" spans="1:9" ht="14.25" customHeight="1" x14ac:dyDescent="0.2">
      <c r="A44" s="64" t="s">
        <v>54</v>
      </c>
      <c r="B44" s="65"/>
      <c r="C44" s="82">
        <v>180</v>
      </c>
      <c r="D44" s="71"/>
      <c r="E44" s="84"/>
      <c r="F44" s="71"/>
      <c r="G44" s="84"/>
      <c r="H44" s="62"/>
      <c r="I44" s="70"/>
    </row>
    <row r="45" spans="1:9" ht="14.25" customHeight="1" x14ac:dyDescent="0.2">
      <c r="A45" s="64" t="s">
        <v>55</v>
      </c>
      <c r="B45" s="65"/>
      <c r="C45" s="82">
        <v>181</v>
      </c>
      <c r="D45" s="85"/>
      <c r="E45" s="86"/>
      <c r="F45" s="87">
        <f>F21-F35</f>
        <v>4399</v>
      </c>
      <c r="G45" s="86"/>
      <c r="H45" s="62">
        <f>G45-F45</f>
        <v>-4399</v>
      </c>
      <c r="I45" s="70"/>
    </row>
    <row r="46" spans="1:9" ht="14.25" customHeight="1" x14ac:dyDescent="0.2">
      <c r="A46" s="64" t="s">
        <v>56</v>
      </c>
      <c r="B46" s="65"/>
      <c r="C46" s="82">
        <v>182</v>
      </c>
      <c r="D46" s="73">
        <f t="shared" ref="D46" si="1">-(D21-D35)</f>
        <v>7783</v>
      </c>
      <c r="E46" s="88">
        <f>-(E21-E35)</f>
        <v>18108</v>
      </c>
      <c r="F46" s="73"/>
      <c r="G46" s="88">
        <f>-(G21-G35)</f>
        <v>18108</v>
      </c>
      <c r="H46" s="62">
        <f>G46-F46</f>
        <v>18108</v>
      </c>
      <c r="I46" s="70"/>
    </row>
    <row r="47" spans="1:9" ht="25.5" customHeight="1" x14ac:dyDescent="0.2">
      <c r="A47" s="78" t="s">
        <v>57</v>
      </c>
      <c r="B47" s="59"/>
      <c r="C47" s="82">
        <v>190</v>
      </c>
      <c r="D47" s="75"/>
      <c r="E47" s="89"/>
      <c r="F47" s="61"/>
      <c r="G47" s="89"/>
      <c r="H47" s="62"/>
      <c r="I47" s="70"/>
    </row>
    <row r="48" spans="1:9" x14ac:dyDescent="0.2">
      <c r="A48" s="64" t="s">
        <v>55</v>
      </c>
      <c r="B48" s="65"/>
      <c r="C48" s="82">
        <v>191</v>
      </c>
      <c r="D48" s="85"/>
      <c r="E48" s="90"/>
      <c r="F48" s="87">
        <f>F21-F42</f>
        <v>6</v>
      </c>
      <c r="G48" s="90"/>
      <c r="H48" s="62">
        <f>G48-F48</f>
        <v>-6</v>
      </c>
      <c r="I48" s="70"/>
    </row>
    <row r="49" spans="1:9" ht="14.25" customHeight="1" x14ac:dyDescent="0.2">
      <c r="A49" s="64" t="s">
        <v>56</v>
      </c>
      <c r="B49" s="65"/>
      <c r="C49" s="82">
        <v>192</v>
      </c>
      <c r="D49" s="73">
        <f>-(D21+D22-D42)</f>
        <v>5817</v>
      </c>
      <c r="E49" s="88">
        <f>-(E21+E22-E35-E36-E38)</f>
        <v>22728</v>
      </c>
      <c r="F49" s="73"/>
      <c r="G49" s="88">
        <f>-(G21+G22-G35-G36-G38)</f>
        <v>22728</v>
      </c>
      <c r="H49" s="62">
        <f>G49-F49</f>
        <v>22728</v>
      </c>
      <c r="I49" s="70"/>
    </row>
    <row r="50" spans="1:9" ht="24.75" customHeight="1" x14ac:dyDescent="0.2">
      <c r="A50" s="58" t="s">
        <v>58</v>
      </c>
      <c r="B50" s="59"/>
      <c r="C50" s="82">
        <v>200</v>
      </c>
      <c r="D50" s="75"/>
      <c r="E50" s="89"/>
      <c r="F50" s="61"/>
      <c r="G50" s="89"/>
      <c r="H50" s="62"/>
      <c r="I50" s="70"/>
    </row>
    <row r="51" spans="1:9" ht="14.25" customHeight="1" x14ac:dyDescent="0.2">
      <c r="A51" s="64" t="s">
        <v>55</v>
      </c>
      <c r="B51" s="65"/>
      <c r="C51" s="82">
        <v>201</v>
      </c>
      <c r="D51" s="85"/>
      <c r="E51" s="90"/>
      <c r="F51" s="87">
        <f>F33-F42</f>
        <v>1106</v>
      </c>
      <c r="G51" s="90"/>
      <c r="H51" s="62">
        <f>G51-F51</f>
        <v>-1106</v>
      </c>
      <c r="I51" s="70"/>
    </row>
    <row r="52" spans="1:9" ht="14.25" customHeight="1" x14ac:dyDescent="0.2">
      <c r="A52" s="64" t="s">
        <v>56</v>
      </c>
      <c r="B52" s="65"/>
      <c r="C52" s="82">
        <v>202</v>
      </c>
      <c r="D52" s="73">
        <f>-(D33-D42)</f>
        <v>4739</v>
      </c>
      <c r="E52" s="88">
        <f>-(E33-E42)</f>
        <v>21603</v>
      </c>
      <c r="F52" s="85"/>
      <c r="G52" s="88">
        <f>-(G33-G42)</f>
        <v>21603</v>
      </c>
      <c r="H52" s="62">
        <f>G52-F52</f>
        <v>21603</v>
      </c>
      <c r="I52" s="70"/>
    </row>
    <row r="53" spans="1:9" x14ac:dyDescent="0.2">
      <c r="A53" s="78" t="s">
        <v>59</v>
      </c>
      <c r="B53" s="59"/>
      <c r="C53" s="82">
        <v>210</v>
      </c>
      <c r="D53" s="75"/>
      <c r="E53" s="61"/>
      <c r="F53" s="75"/>
      <c r="G53" s="61"/>
      <c r="H53" s="62"/>
      <c r="I53" s="70"/>
    </row>
    <row r="54" spans="1:9" ht="14.25" customHeight="1" x14ac:dyDescent="0.2">
      <c r="A54" s="64" t="s">
        <v>60</v>
      </c>
      <c r="B54" s="65"/>
      <c r="C54" s="82">
        <v>220</v>
      </c>
      <c r="D54" s="71"/>
      <c r="E54" s="66"/>
      <c r="F54" s="71"/>
      <c r="G54" s="66"/>
      <c r="H54" s="62"/>
      <c r="I54" s="70"/>
    </row>
    <row r="55" spans="1:9" ht="14.25" customHeight="1" x14ac:dyDescent="0.2">
      <c r="A55" s="64" t="s">
        <v>55</v>
      </c>
      <c r="B55" s="65"/>
      <c r="C55" s="82">
        <v>221</v>
      </c>
      <c r="D55" s="71"/>
      <c r="E55" s="91"/>
      <c r="F55" s="66">
        <f>F33-F42</f>
        <v>1106</v>
      </c>
      <c r="G55" s="91"/>
      <c r="H55" s="62">
        <f t="shared" ref="H55:H56" si="2">G55-F55</f>
        <v>-1106</v>
      </c>
      <c r="I55" s="70"/>
    </row>
    <row r="56" spans="1:9" ht="14.25" customHeight="1" x14ac:dyDescent="0.2">
      <c r="A56" s="64" t="s">
        <v>56</v>
      </c>
      <c r="B56" s="65"/>
      <c r="C56" s="92">
        <v>222</v>
      </c>
      <c r="D56" s="66">
        <f t="shared" ref="D56" si="3">D52</f>
        <v>4739</v>
      </c>
      <c r="E56" s="66">
        <f>E52</f>
        <v>21603</v>
      </c>
      <c r="F56" s="71"/>
      <c r="G56" s="66">
        <f>G52</f>
        <v>21603</v>
      </c>
      <c r="H56" s="62">
        <f t="shared" si="2"/>
        <v>21603</v>
      </c>
      <c r="I56" s="70"/>
    </row>
    <row r="57" spans="1:9" ht="13.5" thickBot="1" x14ac:dyDescent="0.25">
      <c r="A57" s="93" t="s">
        <v>61</v>
      </c>
      <c r="B57" s="94"/>
      <c r="C57" s="95">
        <v>230</v>
      </c>
      <c r="D57" s="96"/>
      <c r="E57" s="71"/>
      <c r="F57" s="97"/>
      <c r="G57" s="71"/>
      <c r="H57" s="96"/>
      <c r="I57" s="98"/>
    </row>
    <row r="58" spans="1:9" ht="14.25" customHeight="1" x14ac:dyDescent="0.2">
      <c r="A58" s="49" t="s">
        <v>62</v>
      </c>
      <c r="B58" s="50"/>
      <c r="C58" s="50"/>
      <c r="D58" s="50"/>
      <c r="E58" s="50"/>
      <c r="F58" s="50"/>
      <c r="G58" s="50"/>
      <c r="H58" s="50"/>
      <c r="I58" s="51"/>
    </row>
    <row r="59" spans="1:9" ht="14.25" customHeight="1" x14ac:dyDescent="0.2">
      <c r="A59" s="64" t="s">
        <v>63</v>
      </c>
      <c r="B59" s="65"/>
      <c r="C59" s="82">
        <v>240</v>
      </c>
      <c r="D59" s="66">
        <v>83112</v>
      </c>
      <c r="E59" s="66">
        <v>90536</v>
      </c>
      <c r="F59" s="66">
        <f>85116+14472</f>
        <v>99588</v>
      </c>
      <c r="G59" s="66">
        <v>90536</v>
      </c>
      <c r="H59" s="73">
        <f>G59-F59</f>
        <v>-9052</v>
      </c>
      <c r="I59" s="77">
        <f t="shared" ref="I59:I64" si="4">G59/F59*100</f>
        <v>90.91055147206491</v>
      </c>
    </row>
    <row r="60" spans="1:9" ht="14.25" customHeight="1" x14ac:dyDescent="0.2">
      <c r="A60" s="64" t="s">
        <v>64</v>
      </c>
      <c r="B60" s="65"/>
      <c r="C60" s="82">
        <v>250</v>
      </c>
      <c r="D60" s="66">
        <v>15801</v>
      </c>
      <c r="E60" s="66">
        <v>14728</v>
      </c>
      <c r="F60" s="66">
        <f>10844+7346</f>
        <v>18190</v>
      </c>
      <c r="G60" s="66">
        <v>14728</v>
      </c>
      <c r="H60" s="73">
        <f t="shared" ref="H60:H64" si="5">G60-F60</f>
        <v>-3462</v>
      </c>
      <c r="I60" s="77">
        <f t="shared" si="4"/>
        <v>80.967564595931833</v>
      </c>
    </row>
    <row r="61" spans="1:9" ht="14.25" customHeight="1" x14ac:dyDescent="0.2">
      <c r="A61" s="64" t="s">
        <v>65</v>
      </c>
      <c r="B61" s="65"/>
      <c r="C61" s="82">
        <v>260</v>
      </c>
      <c r="D61" s="66">
        <v>3207</v>
      </c>
      <c r="E61" s="66">
        <v>3033</v>
      </c>
      <c r="F61" s="66">
        <f>2386+1616</f>
        <v>4002</v>
      </c>
      <c r="G61" s="66">
        <v>3033</v>
      </c>
      <c r="H61" s="73">
        <f>G61-F61</f>
        <v>-969</v>
      </c>
      <c r="I61" s="77">
        <f t="shared" si="4"/>
        <v>75.787106446776605</v>
      </c>
    </row>
    <row r="62" spans="1:9" ht="14.25" customHeight="1" x14ac:dyDescent="0.2">
      <c r="A62" s="64" t="s">
        <v>66</v>
      </c>
      <c r="B62" s="65"/>
      <c r="C62" s="82">
        <v>270</v>
      </c>
      <c r="D62" s="66">
        <v>2088</v>
      </c>
      <c r="E62" s="66">
        <v>2716</v>
      </c>
      <c r="F62" s="66">
        <f>1000+1000</f>
        <v>2000</v>
      </c>
      <c r="G62" s="66">
        <v>2716</v>
      </c>
      <c r="H62" s="73">
        <f t="shared" si="5"/>
        <v>716</v>
      </c>
      <c r="I62" s="77">
        <f t="shared" si="4"/>
        <v>135.80000000000001</v>
      </c>
    </row>
    <row r="63" spans="1:9" ht="14.25" customHeight="1" x14ac:dyDescent="0.2">
      <c r="A63" s="64" t="s">
        <v>48</v>
      </c>
      <c r="B63" s="65"/>
      <c r="C63" s="82">
        <v>280</v>
      </c>
      <c r="D63" s="66">
        <v>2050</v>
      </c>
      <c r="E63" s="66">
        <v>2533</v>
      </c>
      <c r="F63" s="66">
        <f>1055+103</f>
        <v>1158</v>
      </c>
      <c r="G63" s="66">
        <v>2533</v>
      </c>
      <c r="H63" s="73">
        <f t="shared" si="5"/>
        <v>1375</v>
      </c>
      <c r="I63" s="77">
        <f t="shared" si="4"/>
        <v>218.73920552677029</v>
      </c>
    </row>
    <row r="64" spans="1:9" ht="14.25" customHeight="1" thickBot="1" x14ac:dyDescent="0.25">
      <c r="A64" s="99" t="s">
        <v>67</v>
      </c>
      <c r="B64" s="100"/>
      <c r="C64" s="95">
        <v>290</v>
      </c>
      <c r="D64" s="101">
        <f>SUM(D59:D63)</f>
        <v>106258</v>
      </c>
      <c r="E64" s="101">
        <f>SUM(E59:E63)</f>
        <v>113546</v>
      </c>
      <c r="F64" s="101">
        <f>SUM(F59:F63)</f>
        <v>124938</v>
      </c>
      <c r="G64" s="101">
        <f>SUM(G59:G63)</f>
        <v>113546</v>
      </c>
      <c r="H64" s="73">
        <f t="shared" si="5"/>
        <v>-11392</v>
      </c>
      <c r="I64" s="77">
        <f t="shared" si="4"/>
        <v>90.881877411195958</v>
      </c>
    </row>
    <row r="65" spans="1:9" ht="14.25" customHeight="1" x14ac:dyDescent="0.2">
      <c r="A65" s="49" t="s">
        <v>68</v>
      </c>
      <c r="B65" s="50"/>
      <c r="C65" s="50"/>
      <c r="D65" s="50"/>
      <c r="E65" s="50"/>
      <c r="F65" s="50"/>
      <c r="G65" s="50"/>
      <c r="H65" s="50"/>
      <c r="I65" s="51"/>
    </row>
    <row r="66" spans="1:9" ht="28.15" customHeight="1" x14ac:dyDescent="0.2">
      <c r="A66" s="102" t="s">
        <v>69</v>
      </c>
      <c r="B66" s="59"/>
      <c r="C66" s="83">
        <v>300</v>
      </c>
      <c r="D66" s="68">
        <f>D67+D68+D70</f>
        <v>4053</v>
      </c>
      <c r="E66" s="68">
        <f>E67+E68+E70</f>
        <v>11223</v>
      </c>
      <c r="F66" s="68">
        <f>F67+F68+F70</f>
        <v>6175</v>
      </c>
      <c r="G66" s="68">
        <f>G67+G68+G70</f>
        <v>11223</v>
      </c>
      <c r="H66" s="69">
        <f>G66-F66</f>
        <v>5048</v>
      </c>
      <c r="I66" s="70">
        <f>G66/F66*100</f>
        <v>181.74898785425103</v>
      </c>
    </row>
    <row r="67" spans="1:9" ht="14.25" customHeight="1" x14ac:dyDescent="0.2">
      <c r="A67" s="64" t="s">
        <v>70</v>
      </c>
      <c r="B67" s="65"/>
      <c r="C67" s="82">
        <v>301</v>
      </c>
      <c r="D67" s="66">
        <v>0</v>
      </c>
      <c r="E67" s="66">
        <v>0</v>
      </c>
      <c r="F67" s="66">
        <v>199</v>
      </c>
      <c r="G67" s="66">
        <v>0</v>
      </c>
      <c r="H67" s="62">
        <f t="shared" ref="H67:H68" si="6">G67-F67</f>
        <v>-199</v>
      </c>
      <c r="I67" s="70"/>
    </row>
    <row r="68" spans="1:9" ht="28.5" customHeight="1" x14ac:dyDescent="0.2">
      <c r="A68" s="58" t="s">
        <v>71</v>
      </c>
      <c r="B68" s="59"/>
      <c r="C68" s="82">
        <v>302</v>
      </c>
      <c r="D68" s="61">
        <v>635</v>
      </c>
      <c r="E68" s="61">
        <v>9929</v>
      </c>
      <c r="F68" s="61">
        <v>5000</v>
      </c>
      <c r="G68" s="61">
        <v>9929</v>
      </c>
      <c r="H68" s="62">
        <f t="shared" si="6"/>
        <v>4929</v>
      </c>
      <c r="I68" s="63">
        <f t="shared" ref="I68" si="7">G68/F68*100</f>
        <v>198.58</v>
      </c>
    </row>
    <row r="69" spans="1:9" ht="28.5" customHeight="1" x14ac:dyDescent="0.2">
      <c r="A69" s="58" t="s">
        <v>72</v>
      </c>
      <c r="B69" s="59"/>
      <c r="C69" s="82">
        <v>303</v>
      </c>
      <c r="D69" s="61"/>
      <c r="E69" s="75"/>
      <c r="F69" s="75"/>
      <c r="G69" s="75"/>
      <c r="H69" s="103"/>
      <c r="I69" s="104"/>
    </row>
    <row r="70" spans="1:9" x14ac:dyDescent="0.2">
      <c r="A70" s="78" t="s">
        <v>73</v>
      </c>
      <c r="B70" s="59"/>
      <c r="C70" s="82">
        <v>304</v>
      </c>
      <c r="D70" s="61">
        <f t="shared" ref="D70:G70" si="8">D71+D72+D73</f>
        <v>3418</v>
      </c>
      <c r="E70" s="61">
        <f t="shared" si="8"/>
        <v>1294</v>
      </c>
      <c r="F70" s="61">
        <f t="shared" si="8"/>
        <v>976</v>
      </c>
      <c r="G70" s="61">
        <f t="shared" si="8"/>
        <v>1294</v>
      </c>
      <c r="H70" s="62">
        <f t="shared" ref="H70:H74" si="9">G70-F70</f>
        <v>318</v>
      </c>
      <c r="I70" s="63">
        <f t="shared" ref="I70:I83" si="10">G70/F70*100</f>
        <v>132.58196721311475</v>
      </c>
    </row>
    <row r="71" spans="1:9" ht="29.45" customHeight="1" x14ac:dyDescent="0.2">
      <c r="A71" s="64" t="s">
        <v>74</v>
      </c>
      <c r="B71" s="65"/>
      <c r="C71" s="61" t="s">
        <v>75</v>
      </c>
      <c r="D71" s="61">
        <v>2180</v>
      </c>
      <c r="E71" s="61">
        <v>0</v>
      </c>
      <c r="F71" s="61">
        <v>276</v>
      </c>
      <c r="G71" s="61">
        <v>0</v>
      </c>
      <c r="H71" s="62">
        <f t="shared" si="9"/>
        <v>-276</v>
      </c>
      <c r="I71" s="63"/>
    </row>
    <row r="72" spans="1:9" ht="14.25" customHeight="1" x14ac:dyDescent="0.2">
      <c r="A72" s="78" t="s">
        <v>76</v>
      </c>
      <c r="B72" s="65"/>
      <c r="C72" s="61" t="s">
        <v>77</v>
      </c>
      <c r="D72" s="66">
        <v>780</v>
      </c>
      <c r="E72" s="66">
        <v>1294</v>
      </c>
      <c r="F72" s="66">
        <v>650</v>
      </c>
      <c r="G72" s="66">
        <v>1294</v>
      </c>
      <c r="H72" s="62">
        <f t="shared" si="9"/>
        <v>644</v>
      </c>
      <c r="I72" s="63">
        <f t="shared" ref="I72" si="11">G72/F72*100</f>
        <v>199.07692307692309</v>
      </c>
    </row>
    <row r="73" spans="1:9" ht="14.25" customHeight="1" x14ac:dyDescent="0.2">
      <c r="A73" s="78" t="s">
        <v>78</v>
      </c>
      <c r="B73" s="105"/>
      <c r="C73" s="61" t="s">
        <v>79</v>
      </c>
      <c r="D73" s="66">
        <v>458</v>
      </c>
      <c r="E73" s="66">
        <v>0</v>
      </c>
      <c r="F73" s="66">
        <v>50</v>
      </c>
      <c r="G73" s="66">
        <v>0</v>
      </c>
      <c r="H73" s="62">
        <f t="shared" si="9"/>
        <v>-50</v>
      </c>
      <c r="I73" s="63"/>
    </row>
    <row r="74" spans="1:9" ht="28.15" customHeight="1" x14ac:dyDescent="0.2">
      <c r="A74" s="52" t="s">
        <v>80</v>
      </c>
      <c r="B74" s="53"/>
      <c r="C74" s="83">
        <v>310</v>
      </c>
      <c r="D74" s="68">
        <f>D77</f>
        <v>0</v>
      </c>
      <c r="E74" s="68">
        <f>E77</f>
        <v>0</v>
      </c>
      <c r="F74" s="68">
        <f>F77</f>
        <v>0</v>
      </c>
      <c r="G74" s="68">
        <f>G77</f>
        <v>0</v>
      </c>
      <c r="H74" s="69">
        <f t="shared" si="9"/>
        <v>0</v>
      </c>
      <c r="I74" s="104"/>
    </row>
    <row r="75" spans="1:9" ht="27.6" customHeight="1" x14ac:dyDescent="0.2">
      <c r="A75" s="78" t="s">
        <v>81</v>
      </c>
      <c r="B75" s="59"/>
      <c r="C75" s="82">
        <v>311</v>
      </c>
      <c r="D75" s="61"/>
      <c r="E75" s="61"/>
      <c r="F75" s="61"/>
      <c r="G75" s="61"/>
      <c r="H75" s="62"/>
      <c r="I75" s="104"/>
    </row>
    <row r="76" spans="1:9" ht="14.25" customHeight="1" x14ac:dyDescent="0.2">
      <c r="A76" s="64" t="s">
        <v>82</v>
      </c>
      <c r="B76" s="65"/>
      <c r="C76" s="82">
        <v>312</v>
      </c>
      <c r="D76" s="66"/>
      <c r="E76" s="66"/>
      <c r="F76" s="66"/>
      <c r="G76" s="66"/>
      <c r="H76" s="62"/>
      <c r="I76" s="104"/>
    </row>
    <row r="77" spans="1:9" ht="14.25" customHeight="1" x14ac:dyDescent="0.2">
      <c r="A77" s="64" t="s">
        <v>83</v>
      </c>
      <c r="B77" s="65"/>
      <c r="C77" s="82">
        <v>313</v>
      </c>
      <c r="D77" s="66">
        <v>0</v>
      </c>
      <c r="E77" s="66">
        <v>0</v>
      </c>
      <c r="F77" s="66">
        <v>0</v>
      </c>
      <c r="G77" s="66">
        <v>0</v>
      </c>
      <c r="H77" s="62">
        <f t="shared" ref="H77" si="12">G77-F77</f>
        <v>0</v>
      </c>
      <c r="I77" s="104"/>
    </row>
    <row r="78" spans="1:9" ht="24.75" customHeight="1" x14ac:dyDescent="0.2">
      <c r="A78" s="52" t="s">
        <v>84</v>
      </c>
      <c r="B78" s="53"/>
      <c r="C78" s="83">
        <v>320</v>
      </c>
      <c r="D78" s="68">
        <f>D79+D80</f>
        <v>3355</v>
      </c>
      <c r="E78" s="68">
        <f>E79+E80</f>
        <v>3579</v>
      </c>
      <c r="F78" s="68">
        <f>F79+F80</f>
        <v>4277</v>
      </c>
      <c r="G78" s="68">
        <f>G79+G80</f>
        <v>3579</v>
      </c>
      <c r="H78" s="69">
        <f>G78-F78</f>
        <v>-698</v>
      </c>
      <c r="I78" s="70">
        <f>G78/F78*100</f>
        <v>83.680149637596443</v>
      </c>
    </row>
    <row r="79" spans="1:9" ht="42" customHeight="1" x14ac:dyDescent="0.2">
      <c r="A79" s="78" t="s">
        <v>85</v>
      </c>
      <c r="B79" s="59"/>
      <c r="C79" s="82">
        <v>321</v>
      </c>
      <c r="D79" s="61">
        <v>3085</v>
      </c>
      <c r="E79" s="61">
        <v>3321</v>
      </c>
      <c r="F79" s="106">
        <v>4002</v>
      </c>
      <c r="G79" s="61">
        <v>3321</v>
      </c>
      <c r="H79" s="62">
        <f>G79-F79</f>
        <v>-681</v>
      </c>
      <c r="I79" s="63">
        <f>G79/F79*100</f>
        <v>82.983508245877061</v>
      </c>
    </row>
    <row r="80" spans="1:9" ht="14.25" customHeight="1" x14ac:dyDescent="0.2">
      <c r="A80" s="78" t="s">
        <v>86</v>
      </c>
      <c r="B80" s="65"/>
      <c r="C80" s="82">
        <v>322</v>
      </c>
      <c r="D80" s="61">
        <v>270</v>
      </c>
      <c r="E80" s="61">
        <v>258</v>
      </c>
      <c r="F80" s="61">
        <v>275</v>
      </c>
      <c r="G80" s="61">
        <v>258</v>
      </c>
      <c r="H80" s="62">
        <f>G80-F80</f>
        <v>-17</v>
      </c>
      <c r="I80" s="63">
        <f t="shared" si="10"/>
        <v>93.818181818181827</v>
      </c>
    </row>
    <row r="81" spans="1:9" ht="14.25" customHeight="1" x14ac:dyDescent="0.2">
      <c r="A81" s="64" t="s">
        <v>87</v>
      </c>
      <c r="B81" s="65"/>
      <c r="C81" s="82">
        <v>330</v>
      </c>
      <c r="D81" s="79">
        <f>D82+D83</f>
        <v>3158</v>
      </c>
      <c r="E81" s="79">
        <f>E82+E83</f>
        <v>3104</v>
      </c>
      <c r="F81" s="79">
        <f>F82+F83</f>
        <v>3337</v>
      </c>
      <c r="G81" s="79">
        <f>G82+G83</f>
        <v>3104</v>
      </c>
      <c r="H81" s="80">
        <f>G81-F81</f>
        <v>-233</v>
      </c>
      <c r="I81" s="81">
        <f t="shared" si="10"/>
        <v>93.017680551393468</v>
      </c>
    </row>
    <row r="82" spans="1:9" ht="14.25" customHeight="1" x14ac:dyDescent="0.2">
      <c r="A82" s="64" t="s">
        <v>88</v>
      </c>
      <c r="B82" s="65"/>
      <c r="C82" s="82">
        <v>331</v>
      </c>
      <c r="D82" s="66">
        <v>3158</v>
      </c>
      <c r="E82" s="66">
        <v>2982</v>
      </c>
      <c r="F82" s="66">
        <v>3277</v>
      </c>
      <c r="G82" s="66">
        <v>2982</v>
      </c>
      <c r="H82" s="62">
        <f t="shared" ref="H82:H83" si="13">G82-F82</f>
        <v>-295</v>
      </c>
      <c r="I82" s="63">
        <f t="shared" si="10"/>
        <v>90.997863899908452</v>
      </c>
    </row>
    <row r="83" spans="1:9" ht="14.25" customHeight="1" thickBot="1" x14ac:dyDescent="0.25">
      <c r="A83" s="93" t="s">
        <v>89</v>
      </c>
      <c r="B83" s="100"/>
      <c r="C83" s="95">
        <v>332</v>
      </c>
      <c r="D83" s="101">
        <v>0</v>
      </c>
      <c r="E83" s="101">
        <v>122</v>
      </c>
      <c r="F83" s="101">
        <v>60</v>
      </c>
      <c r="G83" s="101">
        <v>122</v>
      </c>
      <c r="H83" s="62">
        <f t="shared" si="13"/>
        <v>62</v>
      </c>
      <c r="I83" s="63">
        <f t="shared" si="10"/>
        <v>203.33333333333331</v>
      </c>
    </row>
    <row r="84" spans="1:9" ht="14.25" customHeight="1" x14ac:dyDescent="0.2">
      <c r="A84" s="49" t="s">
        <v>90</v>
      </c>
      <c r="B84" s="50"/>
      <c r="C84" s="50"/>
      <c r="D84" s="50"/>
      <c r="E84" s="50"/>
      <c r="F84" s="50"/>
      <c r="G84" s="50"/>
      <c r="H84" s="50"/>
      <c r="I84" s="51"/>
    </row>
    <row r="85" spans="1:9" ht="14.25" customHeight="1" x14ac:dyDescent="0.2">
      <c r="A85" s="64" t="s">
        <v>91</v>
      </c>
      <c r="B85" s="65"/>
      <c r="C85" s="82">
        <v>340</v>
      </c>
      <c r="D85" s="71"/>
      <c r="E85" s="71"/>
      <c r="F85" s="71"/>
      <c r="G85" s="71"/>
      <c r="H85" s="103"/>
      <c r="I85" s="107"/>
    </row>
    <row r="86" spans="1:9" ht="14.25" customHeight="1" x14ac:dyDescent="0.2">
      <c r="A86" s="64" t="s">
        <v>92</v>
      </c>
      <c r="B86" s="65"/>
      <c r="C86" s="82">
        <v>341</v>
      </c>
      <c r="D86" s="71"/>
      <c r="E86" s="71"/>
      <c r="F86" s="71"/>
      <c r="G86" s="71"/>
      <c r="H86" s="103"/>
      <c r="I86" s="107"/>
    </row>
    <row r="87" spans="1:9" ht="28.9" customHeight="1" x14ac:dyDescent="0.2">
      <c r="A87" s="78" t="s">
        <v>93</v>
      </c>
      <c r="B87" s="59"/>
      <c r="C87" s="82">
        <v>350</v>
      </c>
      <c r="D87" s="61">
        <v>76</v>
      </c>
      <c r="E87" s="72">
        <f>1351+128</f>
        <v>1479</v>
      </c>
      <c r="F87" s="61">
        <v>6700</v>
      </c>
      <c r="G87" s="61">
        <f>1351+128</f>
        <v>1479</v>
      </c>
      <c r="H87" s="62">
        <f>G87-F87</f>
        <v>-5221</v>
      </c>
      <c r="I87" s="63">
        <f>G87/F87*100</f>
        <v>22.074626865671643</v>
      </c>
    </row>
    <row r="88" spans="1:9" ht="14.25" customHeight="1" x14ac:dyDescent="0.2">
      <c r="A88" s="64" t="s">
        <v>92</v>
      </c>
      <c r="B88" s="65"/>
      <c r="C88" s="82">
        <v>351</v>
      </c>
      <c r="D88" s="66">
        <v>0</v>
      </c>
      <c r="E88" s="108">
        <v>128</v>
      </c>
      <c r="F88" s="66">
        <v>6700</v>
      </c>
      <c r="G88" s="66">
        <v>128</v>
      </c>
      <c r="H88" s="62">
        <f t="shared" ref="H88" si="14">G88-F88</f>
        <v>-6572</v>
      </c>
      <c r="I88" s="63">
        <f>G88/F88*100</f>
        <v>1.9104477611940298</v>
      </c>
    </row>
    <row r="89" spans="1:9" x14ac:dyDescent="0.2">
      <c r="A89" s="78" t="s">
        <v>94</v>
      </c>
      <c r="B89" s="59"/>
      <c r="C89" s="82">
        <v>360</v>
      </c>
      <c r="D89" s="61"/>
      <c r="E89" s="75"/>
      <c r="F89" s="61">
        <v>0</v>
      </c>
      <c r="G89" s="61"/>
      <c r="H89" s="62"/>
      <c r="I89" s="63"/>
    </row>
    <row r="90" spans="1:9" ht="14.25" customHeight="1" x14ac:dyDescent="0.2">
      <c r="A90" s="64" t="s">
        <v>92</v>
      </c>
      <c r="B90" s="65"/>
      <c r="C90" s="82">
        <v>361</v>
      </c>
      <c r="D90" s="66"/>
      <c r="E90" s="71"/>
      <c r="F90" s="66">
        <v>0</v>
      </c>
      <c r="G90" s="66"/>
      <c r="H90" s="62"/>
      <c r="I90" s="63"/>
    </row>
    <row r="91" spans="1:9" ht="28.5" customHeight="1" x14ac:dyDescent="0.2">
      <c r="A91" s="58" t="s">
        <v>95</v>
      </c>
      <c r="B91" s="59"/>
      <c r="C91" s="82">
        <v>370</v>
      </c>
      <c r="D91" s="61"/>
      <c r="E91" s="75"/>
      <c r="F91" s="75"/>
      <c r="G91" s="75"/>
      <c r="H91" s="103"/>
      <c r="I91" s="104"/>
    </row>
    <row r="92" spans="1:9" ht="14.25" customHeight="1" x14ac:dyDescent="0.2">
      <c r="A92" s="64" t="s">
        <v>92</v>
      </c>
      <c r="B92" s="65"/>
      <c r="C92" s="82">
        <v>371</v>
      </c>
      <c r="D92" s="66"/>
      <c r="E92" s="71"/>
      <c r="F92" s="71"/>
      <c r="G92" s="71"/>
      <c r="H92" s="103"/>
      <c r="I92" s="104"/>
    </row>
    <row r="93" spans="1:9" ht="40.9" customHeight="1" x14ac:dyDescent="0.2">
      <c r="A93" s="78" t="s">
        <v>96</v>
      </c>
      <c r="B93" s="59"/>
      <c r="C93" s="82">
        <v>380</v>
      </c>
      <c r="D93" s="61">
        <v>909</v>
      </c>
      <c r="E93" s="72">
        <v>722</v>
      </c>
      <c r="F93" s="72">
        <v>6762</v>
      </c>
      <c r="G93" s="72">
        <v>722</v>
      </c>
      <c r="H93" s="62">
        <f t="shared" ref="H93:H95" si="15">G93-F93</f>
        <v>-6040</v>
      </c>
      <c r="I93" s="63">
        <f t="shared" ref="I93" si="16">G93/F93*100</f>
        <v>10.677314404022479</v>
      </c>
    </row>
    <row r="94" spans="1:9" ht="14.25" customHeight="1" x14ac:dyDescent="0.2">
      <c r="A94" s="64" t="s">
        <v>92</v>
      </c>
      <c r="B94" s="65"/>
      <c r="C94" s="82">
        <v>381</v>
      </c>
      <c r="D94" s="66">
        <v>0</v>
      </c>
      <c r="E94" s="108">
        <v>0</v>
      </c>
      <c r="F94" s="108">
        <v>5100</v>
      </c>
      <c r="G94" s="108">
        <v>0</v>
      </c>
      <c r="H94" s="62">
        <f t="shared" si="15"/>
        <v>-5100</v>
      </c>
      <c r="I94" s="63"/>
    </row>
    <row r="95" spans="1:9" x14ac:dyDescent="0.2">
      <c r="A95" s="78" t="s">
        <v>97</v>
      </c>
      <c r="B95" s="59"/>
      <c r="C95" s="82">
        <v>390</v>
      </c>
      <c r="D95" s="109">
        <f t="shared" ref="D95:G96" si="17">D85+D87+D89+D91+D93</f>
        <v>985</v>
      </c>
      <c r="E95" s="109">
        <f t="shared" si="17"/>
        <v>2201</v>
      </c>
      <c r="F95" s="61">
        <f t="shared" si="17"/>
        <v>13462</v>
      </c>
      <c r="G95" s="109">
        <f t="shared" si="17"/>
        <v>2201</v>
      </c>
      <c r="H95" s="62">
        <f t="shared" si="15"/>
        <v>-11261</v>
      </c>
      <c r="I95" s="63">
        <f>G95/F95*100</f>
        <v>16.349725152280492</v>
      </c>
    </row>
    <row r="96" spans="1:9" ht="28.5" customHeight="1" thickBot="1" x14ac:dyDescent="0.25">
      <c r="A96" s="110" t="s">
        <v>98</v>
      </c>
      <c r="B96" s="111"/>
      <c r="C96" s="112">
        <v>391</v>
      </c>
      <c r="D96" s="89">
        <f t="shared" si="17"/>
        <v>0</v>
      </c>
      <c r="E96" s="89">
        <f t="shared" si="17"/>
        <v>128</v>
      </c>
      <c r="F96" s="89">
        <f t="shared" si="17"/>
        <v>11800</v>
      </c>
      <c r="G96" s="89">
        <f t="shared" si="17"/>
        <v>128</v>
      </c>
      <c r="H96" s="62">
        <f>G96-F96</f>
        <v>-11672</v>
      </c>
      <c r="I96" s="63">
        <f>G96/F96*100</f>
        <v>1.0847457627118644</v>
      </c>
    </row>
    <row r="97" spans="1:9" ht="14.25" customHeight="1" x14ac:dyDescent="0.2">
      <c r="A97" s="113" t="s">
        <v>99</v>
      </c>
      <c r="B97" s="114"/>
      <c r="C97" s="114"/>
      <c r="D97" s="114"/>
      <c r="E97" s="114"/>
      <c r="F97" s="114"/>
      <c r="G97" s="114"/>
      <c r="H97" s="114"/>
      <c r="I97" s="115"/>
    </row>
    <row r="98" spans="1:9" ht="14.25" customHeight="1" x14ac:dyDescent="0.2">
      <c r="A98" s="116" t="s">
        <v>100</v>
      </c>
      <c r="B98" s="117"/>
      <c r="C98" s="118">
        <v>400</v>
      </c>
      <c r="D98" s="119">
        <v>191</v>
      </c>
      <c r="E98" s="119">
        <v>161</v>
      </c>
      <c r="F98" s="120"/>
      <c r="G98" s="119">
        <v>161</v>
      </c>
      <c r="H98" s="103"/>
      <c r="I98" s="104"/>
    </row>
    <row r="99" spans="1:9" ht="14.25" customHeight="1" x14ac:dyDescent="0.2">
      <c r="A99" s="116" t="s">
        <v>101</v>
      </c>
      <c r="B99" s="117"/>
      <c r="C99" s="118">
        <v>410</v>
      </c>
      <c r="D99" s="119">
        <v>83525</v>
      </c>
      <c r="E99" s="119">
        <v>96898</v>
      </c>
      <c r="F99" s="120"/>
      <c r="G99" s="119">
        <v>96898</v>
      </c>
      <c r="H99" s="103"/>
      <c r="I99" s="104"/>
    </row>
    <row r="100" spans="1:9" ht="14.25" customHeight="1" x14ac:dyDescent="0.2">
      <c r="A100" s="116" t="s">
        <v>102</v>
      </c>
      <c r="B100" s="117"/>
      <c r="C100" s="118">
        <v>420</v>
      </c>
      <c r="D100" s="119">
        <v>435</v>
      </c>
      <c r="E100" s="119">
        <v>25</v>
      </c>
      <c r="F100" s="119">
        <v>0</v>
      </c>
      <c r="G100" s="119">
        <v>25</v>
      </c>
      <c r="H100" s="103"/>
      <c r="I100" s="104"/>
    </row>
    <row r="101" spans="1:9" ht="31.15" customHeight="1" thickBot="1" x14ac:dyDescent="0.25">
      <c r="A101" s="121" t="s">
        <v>103</v>
      </c>
      <c r="B101" s="122"/>
      <c r="C101" s="123">
        <v>430</v>
      </c>
      <c r="D101" s="124">
        <v>1519</v>
      </c>
      <c r="E101" s="124">
        <v>973</v>
      </c>
      <c r="F101" s="124">
        <v>0</v>
      </c>
      <c r="G101" s="124">
        <v>973</v>
      </c>
      <c r="H101" s="103"/>
      <c r="I101" s="104"/>
    </row>
    <row r="102" spans="1:9" x14ac:dyDescent="0.2">
      <c r="H102" s="126"/>
      <c r="I102" s="126"/>
    </row>
    <row r="103" spans="1:9" s="130" customFormat="1" ht="18.75" x14ac:dyDescent="0.2">
      <c r="A103" s="127" t="s">
        <v>104</v>
      </c>
      <c r="B103" s="127"/>
      <c r="C103" s="128"/>
      <c r="D103" s="129"/>
      <c r="E103" s="129"/>
      <c r="H103" s="131" t="s">
        <v>105</v>
      </c>
      <c r="I103" s="131"/>
    </row>
    <row r="104" spans="1:9" x14ac:dyDescent="0.2">
      <c r="D104" s="132" t="s">
        <v>106</v>
      </c>
      <c r="E104" s="133"/>
      <c r="H104" s="132" t="s">
        <v>107</v>
      </c>
      <c r="I104" s="133"/>
    </row>
  </sheetData>
  <mergeCells count="111">
    <mergeCell ref="H103:I103"/>
    <mergeCell ref="D104:E104"/>
    <mergeCell ref="H104:I104"/>
    <mergeCell ref="A98:B98"/>
    <mergeCell ref="A99:B99"/>
    <mergeCell ref="A100:B100"/>
    <mergeCell ref="A101:B101"/>
    <mergeCell ref="A103:B103"/>
    <mergeCell ref="D103:E103"/>
    <mergeCell ref="A92:B92"/>
    <mergeCell ref="A93:B93"/>
    <mergeCell ref="A94:B94"/>
    <mergeCell ref="A95:B95"/>
    <mergeCell ref="A96:B96"/>
    <mergeCell ref="A97:I97"/>
    <mergeCell ref="A86:B86"/>
    <mergeCell ref="A87:B87"/>
    <mergeCell ref="A88:B88"/>
    <mergeCell ref="A89:B89"/>
    <mergeCell ref="A90:B90"/>
    <mergeCell ref="A91:B91"/>
    <mergeCell ref="A80:B80"/>
    <mergeCell ref="A81:B81"/>
    <mergeCell ref="A82:B82"/>
    <mergeCell ref="A83:B83"/>
    <mergeCell ref="A84:I84"/>
    <mergeCell ref="A85:B85"/>
    <mergeCell ref="A74:B74"/>
    <mergeCell ref="A75:B75"/>
    <mergeCell ref="A76:B76"/>
    <mergeCell ref="A77:B77"/>
    <mergeCell ref="A78:B78"/>
    <mergeCell ref="A79:B79"/>
    <mergeCell ref="A68:B68"/>
    <mergeCell ref="A69:B69"/>
    <mergeCell ref="A70:B70"/>
    <mergeCell ref="A71:B71"/>
    <mergeCell ref="A72:B72"/>
    <mergeCell ref="A73:B73"/>
    <mergeCell ref="A62:B62"/>
    <mergeCell ref="A63:B63"/>
    <mergeCell ref="A64:B64"/>
    <mergeCell ref="A65:I65"/>
    <mergeCell ref="A66:B66"/>
    <mergeCell ref="A67:B67"/>
    <mergeCell ref="A56:B56"/>
    <mergeCell ref="A57:B57"/>
    <mergeCell ref="A58:I58"/>
    <mergeCell ref="A59:B59"/>
    <mergeCell ref="A60:B60"/>
    <mergeCell ref="A61:B61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I15"/>
    <mergeCell ref="A16:B16"/>
    <mergeCell ref="A17:B17"/>
    <mergeCell ref="A18:B18"/>
    <mergeCell ref="A19:B19"/>
    <mergeCell ref="A10:I10"/>
    <mergeCell ref="A11:I11"/>
    <mergeCell ref="A12:B13"/>
    <mergeCell ref="C12:C13"/>
    <mergeCell ref="D12:E12"/>
    <mergeCell ref="F12:I12"/>
    <mergeCell ref="A6:D6"/>
    <mergeCell ref="A7:D7"/>
    <mergeCell ref="E7:H7"/>
    <mergeCell ref="A8:D8"/>
    <mergeCell ref="E8:H8"/>
    <mergeCell ref="A9:I9"/>
    <mergeCell ref="A1:D1"/>
    <mergeCell ref="E1:H1"/>
    <mergeCell ref="A2:D2"/>
    <mergeCell ref="A3:D3"/>
    <mergeCell ref="A4:D4"/>
    <mergeCell ref="A5:D5"/>
  </mergeCells>
  <printOptions gridLines="1"/>
  <pageMargins left="0.70866141732283472" right="0.31496062992125984" top="0.31496062992125984" bottom="0.31496062992125984" header="0.31496062992125984" footer="0.31496062992125984"/>
  <pageSetup paperSize="9" scale="83" orientation="portrait" r:id="rId1"/>
  <rowBreaks count="1" manualBreakCount="1">
    <brk id="5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півр.2023 рік</vt:lpstr>
      <vt:lpstr>'1 півр.2023 рік'!Область_печати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Ekonomist</dc:creator>
  <cp:lastModifiedBy>Ekonomist</cp:lastModifiedBy>
  <dcterms:created xsi:type="dcterms:W3CDTF">2023-08-21T10:24:34Z</dcterms:created>
  <dcterms:modified xsi:type="dcterms:W3CDTF">2023-08-21T10:24:56Z</dcterms:modified>
</cp:coreProperties>
</file>