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120" yWindow="15" windowWidth="18960" windowHeight="11325"/>
  </bookViews>
  <sheets>
    <sheet name="1кв.2023" sheetId="15" r:id="rId1"/>
  </sheets>
  <definedNames>
    <definedName name="_xlnm.Print_Area" localSheetId="0">'1кв.2023'!$A$1:$I$103</definedName>
  </definedNames>
  <calcPr calcId="152511"/>
</workbook>
</file>

<file path=xl/calcChain.xml><?xml version="1.0" encoding="utf-8"?>
<calcChain xmlns="http://schemas.openxmlformats.org/spreadsheetml/2006/main">
  <c r="E70" i="15" l="1"/>
  <c r="D64" i="15" l="1"/>
  <c r="D42" i="15"/>
  <c r="I98" i="15"/>
  <c r="H98" i="15"/>
  <c r="I97" i="15"/>
  <c r="H97" i="15"/>
  <c r="F95" i="15"/>
  <c r="D95" i="15"/>
  <c r="G93" i="15"/>
  <c r="G95" i="15" s="1"/>
  <c r="E93" i="15"/>
  <c r="E95" i="15" s="1"/>
  <c r="F92" i="15"/>
  <c r="H92" i="15" s="1"/>
  <c r="D92" i="15"/>
  <c r="I89" i="15"/>
  <c r="H89" i="15"/>
  <c r="G88" i="15"/>
  <c r="I88" i="15" s="1"/>
  <c r="H87" i="15"/>
  <c r="G86" i="15"/>
  <c r="G94" i="15" s="1"/>
  <c r="F86" i="15"/>
  <c r="H86" i="15" s="1"/>
  <c r="E86" i="15"/>
  <c r="E94" i="15" s="1"/>
  <c r="D86" i="15"/>
  <c r="D94" i="15" s="1"/>
  <c r="I82" i="15"/>
  <c r="H82" i="15"/>
  <c r="I81" i="15"/>
  <c r="H81" i="15"/>
  <c r="G80" i="15"/>
  <c r="F80" i="15"/>
  <c r="E80" i="15"/>
  <c r="D80" i="15"/>
  <c r="I79" i="15"/>
  <c r="H79" i="15"/>
  <c r="I78" i="15"/>
  <c r="H78" i="15"/>
  <c r="G77" i="15"/>
  <c r="F77" i="15"/>
  <c r="E77" i="15"/>
  <c r="D77" i="15"/>
  <c r="I76" i="15"/>
  <c r="I75" i="15"/>
  <c r="I74" i="15"/>
  <c r="I73" i="15"/>
  <c r="I72" i="15"/>
  <c r="H72" i="15"/>
  <c r="I71" i="15"/>
  <c r="H71" i="15"/>
  <c r="G70" i="15"/>
  <c r="F70" i="15"/>
  <c r="H70" i="15" s="1"/>
  <c r="D70" i="15"/>
  <c r="I68" i="15"/>
  <c r="H68" i="15"/>
  <c r="I67" i="15"/>
  <c r="H67" i="15"/>
  <c r="G66" i="15"/>
  <c r="F66" i="15"/>
  <c r="E66" i="15"/>
  <c r="D66" i="15"/>
  <c r="G64" i="15"/>
  <c r="F64" i="15"/>
  <c r="E64" i="15"/>
  <c r="I63" i="15"/>
  <c r="H63" i="15"/>
  <c r="I62" i="15"/>
  <c r="H62" i="15"/>
  <c r="I61" i="15"/>
  <c r="H61" i="15"/>
  <c r="I60" i="15"/>
  <c r="H60" i="15"/>
  <c r="I59" i="15"/>
  <c r="H59" i="15"/>
  <c r="I57" i="15"/>
  <c r="I56" i="15"/>
  <c r="I53" i="15"/>
  <c r="H53" i="15"/>
  <c r="I52" i="15"/>
  <c r="I49" i="15"/>
  <c r="G48" i="15"/>
  <c r="F48" i="15"/>
  <c r="E48" i="15"/>
  <c r="D48" i="15"/>
  <c r="G47" i="15"/>
  <c r="F47" i="15"/>
  <c r="E47" i="15"/>
  <c r="D47" i="15"/>
  <c r="I46" i="15"/>
  <c r="G45" i="15"/>
  <c r="F45" i="15"/>
  <c r="E45" i="15"/>
  <c r="D45" i="15"/>
  <c r="G44" i="15"/>
  <c r="F44" i="15"/>
  <c r="E44" i="15"/>
  <c r="D44" i="15"/>
  <c r="I43" i="15"/>
  <c r="G42" i="15"/>
  <c r="F42" i="15"/>
  <c r="E42" i="15"/>
  <c r="I41" i="15"/>
  <c r="H41" i="15"/>
  <c r="I40" i="15"/>
  <c r="H40" i="15"/>
  <c r="I39" i="15"/>
  <c r="H39" i="15"/>
  <c r="I38" i="15"/>
  <c r="H38" i="15"/>
  <c r="I37" i="15"/>
  <c r="H37" i="15"/>
  <c r="I36" i="15"/>
  <c r="H36" i="15"/>
  <c r="I35" i="15"/>
  <c r="H35" i="15"/>
  <c r="G33" i="15"/>
  <c r="F33" i="15"/>
  <c r="F51" i="15" s="1"/>
  <c r="E33" i="15"/>
  <c r="D33" i="15"/>
  <c r="I32" i="15"/>
  <c r="I31" i="15"/>
  <c r="I30" i="15"/>
  <c r="I29" i="15"/>
  <c r="H29" i="15"/>
  <c r="I28" i="15"/>
  <c r="H28" i="15"/>
  <c r="I27" i="15"/>
  <c r="H27" i="15"/>
  <c r="I26" i="15"/>
  <c r="I25" i="15"/>
  <c r="I24" i="15"/>
  <c r="I22" i="15"/>
  <c r="H22" i="15"/>
  <c r="I21" i="15"/>
  <c r="H21" i="15"/>
  <c r="I19" i="15"/>
  <c r="H19" i="15"/>
  <c r="E17" i="15"/>
  <c r="E51" i="15" l="1"/>
  <c r="G51" i="15"/>
  <c r="G55" i="15" s="1"/>
  <c r="H44" i="15"/>
  <c r="H45" i="15"/>
  <c r="D51" i="15"/>
  <c r="D55" i="15" s="1"/>
  <c r="D54" i="15" s="1"/>
  <c r="I80" i="15"/>
  <c r="I77" i="15"/>
  <c r="I70" i="15"/>
  <c r="I66" i="15"/>
  <c r="I64" i="15"/>
  <c r="H42" i="15"/>
  <c r="I47" i="15"/>
  <c r="H48" i="15"/>
  <c r="H47" i="15" s="1"/>
  <c r="H80" i="15"/>
  <c r="H77" i="15"/>
  <c r="H66" i="15"/>
  <c r="H64" i="15"/>
  <c r="D50" i="15"/>
  <c r="G17" i="15"/>
  <c r="F55" i="15"/>
  <c r="F54" i="15" s="1"/>
  <c r="F50" i="15"/>
  <c r="I44" i="15"/>
  <c r="I45" i="15"/>
  <c r="I95" i="15"/>
  <c r="H95" i="15"/>
  <c r="E50" i="15"/>
  <c r="E55" i="15"/>
  <c r="E54" i="15" s="1"/>
  <c r="I51" i="15"/>
  <c r="H51" i="15"/>
  <c r="I33" i="15"/>
  <c r="I42" i="15"/>
  <c r="I48" i="15"/>
  <c r="H88" i="15"/>
  <c r="F94" i="15"/>
  <c r="I94" i="15" s="1"/>
  <c r="H33" i="15"/>
  <c r="G50" i="15"/>
  <c r="H93" i="15"/>
  <c r="H94" i="15" l="1"/>
  <c r="I17" i="15"/>
  <c r="H17" i="15"/>
  <c r="I50" i="15"/>
  <c r="H50" i="15"/>
  <c r="H55" i="15"/>
  <c r="H54" i="15" s="1"/>
  <c r="I55" i="15"/>
  <c r="G54" i="15"/>
  <c r="I54" i="15" s="1"/>
</calcChain>
</file>

<file path=xl/sharedStrings.xml><?xml version="1.0" encoding="utf-8"?>
<sst xmlns="http://schemas.openxmlformats.org/spreadsheetml/2006/main" count="121" uniqueCount="109">
  <si>
    <r>
      <rPr>
        <sz val="10"/>
        <rFont val="Times New Roman"/>
        <family val="1"/>
      </rPr>
      <t>Рік</t>
    </r>
  </si>
  <si>
    <r>
      <rPr>
        <sz val="10"/>
        <rFont val="Times New Roman"/>
        <family val="1"/>
      </rPr>
      <t>за ЄДРПОУ</t>
    </r>
  </si>
  <si>
    <r>
      <rPr>
        <sz val="10"/>
        <rFont val="Times New Roman"/>
        <family val="1"/>
      </rPr>
      <t>Орган управління</t>
    </r>
  </si>
  <si>
    <r>
      <rPr>
        <sz val="10"/>
        <rFont val="Times New Roman"/>
        <family val="1"/>
      </rPr>
      <t>за СПОДУ</t>
    </r>
  </si>
  <si>
    <r>
      <rPr>
        <sz val="10"/>
        <rFont val="Times New Roman"/>
        <family val="1"/>
      </rPr>
      <t>Галузь</t>
    </r>
  </si>
  <si>
    <r>
      <rPr>
        <sz val="10"/>
        <rFont val="Times New Roman"/>
        <family val="1"/>
      </rPr>
      <t>за ЗКГНГ</t>
    </r>
  </si>
  <si>
    <r>
      <rPr>
        <sz val="10"/>
        <rFont val="Times New Roman"/>
        <family val="1"/>
      </rPr>
      <t>Вид економічної діяльності</t>
    </r>
  </si>
  <si>
    <r>
      <rPr>
        <sz val="10"/>
        <rFont val="Times New Roman"/>
        <family val="1"/>
      </rPr>
      <t>за КВЕД</t>
    </r>
  </si>
  <si>
    <r>
      <rPr>
        <sz val="10"/>
        <rFont val="Times New Roman"/>
        <family val="1"/>
      </rPr>
      <t>Одиниці виміру: тис. гривень</t>
    </r>
  </si>
  <si>
    <r>
      <rPr>
        <sz val="10"/>
        <rFont val="Times New Roman"/>
        <family val="1"/>
      </rPr>
      <t>Показники</t>
    </r>
  </si>
  <si>
    <r>
      <rPr>
        <sz val="10"/>
        <rFont val="Times New Roman"/>
        <family val="1"/>
      </rPr>
      <t>Код рядка</t>
    </r>
  </si>
  <si>
    <r>
      <rPr>
        <sz val="10"/>
        <rFont val="Times New Roman"/>
        <family val="1"/>
      </rPr>
      <t>Звітний період (рік)</t>
    </r>
  </si>
  <si>
    <r>
      <rPr>
        <sz val="10"/>
        <rFont val="Times New Roman"/>
        <family val="1"/>
      </rPr>
      <t>План</t>
    </r>
  </si>
  <si>
    <r>
      <rPr>
        <sz val="10"/>
        <rFont val="Times New Roman"/>
        <family val="1"/>
      </rPr>
      <t>Факт</t>
    </r>
  </si>
  <si>
    <r>
      <rPr>
        <b/>
        <sz val="10"/>
        <rFont val="Times New Roman"/>
        <family val="1"/>
      </rPr>
      <t>І. Формування прибутку підприємства</t>
    </r>
  </si>
  <si>
    <r>
      <rPr>
        <b/>
        <sz val="10"/>
        <rFont val="Times New Roman"/>
        <family val="1"/>
      </rPr>
      <t>Доходи</t>
    </r>
  </si>
  <si>
    <r>
      <rPr>
        <sz val="10"/>
        <rFont val="Times New Roman"/>
        <family val="1"/>
      </rPr>
      <t xml:space="preserve">Дохід (виручка) від реалізації продукції
</t>
    </r>
    <r>
      <rPr>
        <sz val="10"/>
        <rFont val="Times New Roman"/>
        <family val="1"/>
      </rPr>
      <t>(товарів, робіт, послуг)</t>
    </r>
  </si>
  <si>
    <r>
      <rPr>
        <sz val="10"/>
        <rFont val="Times New Roman"/>
        <family val="1"/>
      </rPr>
      <t>в т.ч. за рахунок бюджетних коштів</t>
    </r>
  </si>
  <si>
    <r>
      <rPr>
        <sz val="10"/>
        <rFont val="Times New Roman"/>
        <family val="1"/>
      </rPr>
      <t>Податок на додану вартість</t>
    </r>
  </si>
  <si>
    <r>
      <rPr>
        <sz val="10"/>
        <rFont val="Times New Roman"/>
        <family val="1"/>
      </rPr>
      <t>Інші вирахування з доходу</t>
    </r>
  </si>
  <si>
    <r>
      <rPr>
        <b/>
        <sz val="10"/>
        <rFont val="Times New Roman"/>
        <family val="1"/>
      </rPr>
      <t>Чистий дохід (виручка) від реалізації продукції (товарів, робіт, послуг)</t>
    </r>
  </si>
  <si>
    <r>
      <rPr>
        <sz val="10"/>
        <rFont val="Times New Roman"/>
        <family val="1"/>
      </rPr>
      <t>Інші операційні доходи,</t>
    </r>
  </si>
  <si>
    <r>
      <rPr>
        <sz val="10"/>
        <rFont val="Times New Roman"/>
        <family val="1"/>
      </rPr>
      <t>у тому числі:</t>
    </r>
  </si>
  <si>
    <r>
      <rPr>
        <sz val="10"/>
        <rFont val="Times New Roman"/>
        <family val="1"/>
      </rPr>
      <t>дохід від операційної оренди активів</t>
    </r>
  </si>
  <si>
    <r>
      <rPr>
        <sz val="10"/>
        <rFont val="Times New Roman"/>
        <family val="1"/>
      </rPr>
      <t>одержані гранти та субсидії</t>
    </r>
  </si>
  <si>
    <r>
      <rPr>
        <sz val="10"/>
        <rFont val="Times New Roman"/>
        <family val="1"/>
      </rPr>
      <t xml:space="preserve">дохід від реалізації необоротних активів,
</t>
    </r>
    <r>
      <rPr>
        <sz val="10"/>
        <rFont val="Times New Roman"/>
        <family val="1"/>
      </rPr>
      <t>утримуваних для продажу</t>
    </r>
  </si>
  <si>
    <r>
      <rPr>
        <sz val="10"/>
        <rFont val="Times New Roman"/>
        <family val="1"/>
      </rPr>
      <t>Дохід від участі в капіталі</t>
    </r>
  </si>
  <si>
    <r>
      <rPr>
        <sz val="10"/>
        <rFont val="Times New Roman"/>
        <family val="1"/>
      </rPr>
      <t>Інші фінансові доходи</t>
    </r>
  </si>
  <si>
    <r>
      <rPr>
        <sz val="10"/>
        <rFont val="Times New Roman"/>
        <family val="1"/>
      </rPr>
      <t>Інші доходи</t>
    </r>
  </si>
  <si>
    <r>
      <rPr>
        <sz val="10"/>
        <rFont val="Times New Roman"/>
        <family val="1"/>
      </rPr>
      <t>дохід від безоплатно одержаних активів</t>
    </r>
  </si>
  <si>
    <r>
      <rPr>
        <b/>
        <sz val="10"/>
        <rFont val="Times New Roman"/>
        <family val="1"/>
      </rPr>
      <t>Усього доходів</t>
    </r>
  </si>
  <si>
    <r>
      <rPr>
        <b/>
        <sz val="10"/>
        <rFont val="Times New Roman"/>
        <family val="1"/>
      </rPr>
      <t>Витрати</t>
    </r>
  </si>
  <si>
    <r>
      <rPr>
        <sz val="10"/>
        <rFont val="Times New Roman"/>
        <family val="1"/>
      </rPr>
      <t xml:space="preserve">Собівартість реалізованої продукції
</t>
    </r>
    <r>
      <rPr>
        <sz val="10"/>
        <rFont val="Times New Roman"/>
        <family val="1"/>
      </rPr>
      <t>(товарів, робіт і послуг)</t>
    </r>
  </si>
  <si>
    <r>
      <rPr>
        <sz val="10"/>
        <rFont val="Times New Roman"/>
        <family val="1"/>
      </rPr>
      <t>Адміністративні витрати</t>
    </r>
  </si>
  <si>
    <r>
      <rPr>
        <sz val="10"/>
        <rFont val="Times New Roman"/>
        <family val="1"/>
      </rPr>
      <t>Витрати на збут</t>
    </r>
  </si>
  <si>
    <r>
      <rPr>
        <sz val="10"/>
        <rFont val="Times New Roman"/>
        <family val="1"/>
      </rPr>
      <t>Інші операційні витрати</t>
    </r>
  </si>
  <si>
    <r>
      <rPr>
        <sz val="10"/>
        <rFont val="Times New Roman"/>
        <family val="1"/>
      </rPr>
      <t>Фінансові витрати</t>
    </r>
  </si>
  <si>
    <r>
      <rPr>
        <sz val="10"/>
        <rFont val="Times New Roman"/>
        <family val="1"/>
      </rPr>
      <t>Витрати від участі в капіталі</t>
    </r>
  </si>
  <si>
    <r>
      <rPr>
        <sz val="10"/>
        <rFont val="Times New Roman"/>
        <family val="1"/>
      </rPr>
      <t>Інші витрати</t>
    </r>
  </si>
  <si>
    <r>
      <rPr>
        <b/>
        <sz val="10"/>
        <rFont val="Times New Roman"/>
        <family val="1"/>
      </rPr>
      <t>Усього витрати</t>
    </r>
  </si>
  <si>
    <r>
      <rPr>
        <b/>
        <sz val="10"/>
        <rFont val="Times New Roman"/>
        <family val="1"/>
      </rPr>
      <t>Фінансові результати діяльності:</t>
    </r>
  </si>
  <si>
    <r>
      <rPr>
        <sz val="10"/>
        <rFont val="Times New Roman"/>
        <family val="1"/>
      </rPr>
      <t>Валовий прибуток (збиток):</t>
    </r>
  </si>
  <si>
    <r>
      <rPr>
        <sz val="10"/>
        <rFont val="Times New Roman"/>
        <family val="1"/>
      </rPr>
      <t>прибуток</t>
    </r>
  </si>
  <si>
    <r>
      <rPr>
        <sz val="10"/>
        <rFont val="Times New Roman"/>
        <family val="1"/>
      </rPr>
      <t>збиток</t>
    </r>
  </si>
  <si>
    <r>
      <rPr>
        <sz val="10"/>
        <rFont val="Times New Roman"/>
        <family val="1"/>
      </rPr>
      <t xml:space="preserve">Фінансові результати від звичайної
</t>
    </r>
    <r>
      <rPr>
        <sz val="10"/>
        <rFont val="Times New Roman"/>
        <family val="1"/>
      </rPr>
      <t>діяльності до оподаткування:</t>
    </r>
  </si>
  <si>
    <r>
      <rPr>
        <sz val="10"/>
        <rFont val="Times New Roman"/>
        <family val="1"/>
      </rPr>
      <t>Чистий прибуток (збиток), у тому числі:</t>
    </r>
  </si>
  <si>
    <r>
      <rPr>
        <b/>
        <sz val="10"/>
        <rFont val="Times New Roman"/>
        <family val="1"/>
      </rPr>
      <t>II. Елементи операційних витрат (разом)</t>
    </r>
  </si>
  <si>
    <r>
      <rPr>
        <sz val="10"/>
        <rFont val="Times New Roman"/>
        <family val="1"/>
      </rPr>
      <t>Матеріальні затрати</t>
    </r>
  </si>
  <si>
    <r>
      <rPr>
        <sz val="10"/>
        <rFont val="Times New Roman"/>
        <family val="1"/>
      </rPr>
      <t>Витрати на оплату праці</t>
    </r>
  </si>
  <si>
    <r>
      <rPr>
        <sz val="10"/>
        <rFont val="Times New Roman"/>
        <family val="1"/>
      </rPr>
      <t>Відрахування на соціальні заходи</t>
    </r>
  </si>
  <si>
    <r>
      <rPr>
        <sz val="10"/>
        <rFont val="Times New Roman"/>
        <family val="1"/>
      </rPr>
      <t>Амортизація</t>
    </r>
  </si>
  <si>
    <r>
      <rPr>
        <sz val="10"/>
        <rFont val="Times New Roman"/>
        <family val="1"/>
      </rPr>
      <t>Разом (сума рядків з 240 по 280)</t>
    </r>
  </si>
  <si>
    <r>
      <rPr>
        <b/>
        <sz val="10"/>
        <rFont val="Times New Roman"/>
        <family val="1"/>
      </rPr>
      <t>ІІІ. Обов’язкові платежі підприємства до бюджету та державних цільових фондів</t>
    </r>
  </si>
  <si>
    <r>
      <rPr>
        <sz val="10"/>
        <rFont val="Times New Roman"/>
        <family val="1"/>
      </rPr>
      <t>податок на прибуток</t>
    </r>
  </si>
  <si>
    <r>
      <rPr>
        <sz val="10"/>
        <rFont val="Times New Roman"/>
        <family val="1"/>
      </rPr>
      <t xml:space="preserve">ПДВ, що підлягає сплаті до бюджету за
</t>
    </r>
    <r>
      <rPr>
        <sz val="10"/>
        <rFont val="Times New Roman"/>
        <family val="1"/>
      </rPr>
      <t>підсумками звітного періоду</t>
    </r>
  </si>
  <si>
    <r>
      <rPr>
        <sz val="10"/>
        <rFont val="Times New Roman"/>
        <family val="1"/>
      </rPr>
      <t xml:space="preserve">ПДВ, що підлягає відшкодуванню з
</t>
    </r>
    <r>
      <rPr>
        <sz val="10"/>
        <rFont val="Times New Roman"/>
        <family val="1"/>
      </rPr>
      <t>бюджету за підсумками звітного періоду</t>
    </r>
  </si>
  <si>
    <r>
      <rPr>
        <sz val="10"/>
        <rFont val="Times New Roman"/>
        <family val="1"/>
      </rPr>
      <t>відрахування частини чистого прибутку комунальними підприємствами</t>
    </r>
  </si>
  <si>
    <r>
      <rPr>
        <sz val="10"/>
        <rFont val="Times New Roman"/>
        <family val="1"/>
      </rPr>
      <t>304/1</t>
    </r>
  </si>
  <si>
    <r>
      <rPr>
        <sz val="10"/>
        <rFont val="Times New Roman"/>
        <family val="1"/>
      </rPr>
      <t>304/2</t>
    </r>
  </si>
  <si>
    <r>
      <rPr>
        <b/>
        <sz val="10"/>
        <rFont val="Times New Roman"/>
        <family val="1"/>
      </rPr>
      <t>Погашення податкової заборгованості, у тому числі:</t>
    </r>
  </si>
  <si>
    <r>
      <rPr>
        <sz val="10"/>
        <rFont val="Times New Roman"/>
        <family val="1"/>
      </rPr>
      <t>до державних цільових фондів</t>
    </r>
  </si>
  <si>
    <r>
      <rPr>
        <sz val="10"/>
        <rFont val="Times New Roman"/>
        <family val="1"/>
      </rPr>
      <t>неустойки (штрафи, пені)</t>
    </r>
  </si>
  <si>
    <r>
      <rPr>
        <b/>
        <sz val="10"/>
        <rFont val="Times New Roman"/>
        <family val="1"/>
      </rPr>
      <t>Внески до державних цільових фондів, у тому числі:</t>
    </r>
  </si>
  <si>
    <r>
      <rPr>
        <sz val="10"/>
        <rFont val="Times New Roman"/>
        <family val="1"/>
      </rPr>
      <t>Інші обов’язкові платежі, у тому числі:</t>
    </r>
  </si>
  <si>
    <r>
      <rPr>
        <sz val="10"/>
        <rFont val="Times New Roman"/>
        <family val="1"/>
      </rPr>
      <t>Капітальне будівництво</t>
    </r>
  </si>
  <si>
    <r>
      <rPr>
        <sz val="10"/>
        <rFont val="Times New Roman"/>
        <family val="1"/>
      </rPr>
      <t>в т. ч. за рахунок бюджетних коштів</t>
    </r>
  </si>
  <si>
    <r>
      <rPr>
        <sz val="10"/>
        <rFont val="Times New Roman"/>
        <family val="1"/>
      </rPr>
      <t xml:space="preserve">Погашення отриманих на капітальні
</t>
    </r>
    <r>
      <rPr>
        <sz val="10"/>
        <rFont val="Times New Roman"/>
        <family val="1"/>
      </rPr>
      <t>інвестиції позик,</t>
    </r>
  </si>
  <si>
    <r>
      <rPr>
        <sz val="10"/>
        <rFont val="Times New Roman"/>
        <family val="1"/>
      </rPr>
      <t xml:space="preserve">в т. ч. за рахунок бюджетних коштів
</t>
    </r>
    <r>
      <rPr>
        <sz val="10"/>
        <rFont val="Times New Roman"/>
        <family val="1"/>
      </rPr>
      <t>(сума рядків 341, 351, 361, 371, 381)</t>
    </r>
  </si>
  <si>
    <r>
      <rPr>
        <b/>
        <sz val="10"/>
        <rFont val="Times New Roman"/>
        <family val="1"/>
      </rPr>
      <t>V. Додаткова інформація</t>
    </r>
  </si>
  <si>
    <r>
      <rPr>
        <sz val="10"/>
        <rFont val="Times New Roman"/>
        <family val="1"/>
      </rPr>
      <t>Чисельність працівників</t>
    </r>
  </si>
  <si>
    <r>
      <rPr>
        <sz val="10"/>
        <rFont val="Times New Roman"/>
        <family val="1"/>
      </rPr>
      <t>Первісна вартість основних засобів</t>
    </r>
  </si>
  <si>
    <r>
      <rPr>
        <sz val="10"/>
        <rFont val="Times New Roman"/>
        <family val="1"/>
      </rPr>
      <t>Податкова заборгованість</t>
    </r>
  </si>
  <si>
    <t>КОДИ</t>
  </si>
  <si>
    <t>Факт наростаючим підсумком з початку року</t>
  </si>
  <si>
    <r>
      <rPr>
        <sz val="10"/>
        <rFont val="Times New Roman"/>
        <family val="1"/>
      </rPr>
      <t xml:space="preserve">минулий
</t>
    </r>
    <r>
      <rPr>
        <sz val="10"/>
        <rFont val="Times New Roman"/>
        <family val="1"/>
      </rPr>
      <t>рік</t>
    </r>
  </si>
  <si>
    <r>
      <rPr>
        <sz val="10"/>
        <rFont val="Times New Roman"/>
        <family val="1"/>
      </rPr>
      <t xml:space="preserve">поточний
</t>
    </r>
    <r>
      <rPr>
        <sz val="10"/>
        <rFont val="Times New Roman"/>
        <family val="1"/>
      </rPr>
      <t>рік</t>
    </r>
  </si>
  <si>
    <t>Сплата поточних податків та обов’язкових платежів до державного бюджету, у тому числі:</t>
  </si>
  <si>
    <t xml:space="preserve">внески до фондів соціального страхування - єдиний внесок на загальнообов'язкове державне соціальне
страхування </t>
  </si>
  <si>
    <t>Придбання (виготовлення) основних засобів та інших необоротних матеріальних активів,</t>
  </si>
  <si>
    <t>Придбання (створення) нематеріальних активів,</t>
  </si>
  <si>
    <t>Модернізація, модифікація, дообладнання, реконструкція, інші види поліпшення необоротних активів,</t>
  </si>
  <si>
    <t>Керівник</t>
  </si>
  <si>
    <t>(підпис)</t>
  </si>
  <si>
    <t>Відхилення   (+,-)</t>
  </si>
  <si>
    <t>Виконання    ( %)</t>
  </si>
  <si>
    <t>дохід від реалізації фінансових інвестицій</t>
  </si>
  <si>
    <t>Фінансові результати від операційної діяльності</t>
  </si>
  <si>
    <t>Податок на прибуток від звичайної діяльності</t>
  </si>
  <si>
    <t>Відрахування частини прибутку до бюджету</t>
  </si>
  <si>
    <t>Інші податки, у тому числі (розшифрувати):</t>
  </si>
  <si>
    <t>погашення реструктуризованих та відстрочених сум, що підлягають сплаті у поточному році до бюджету</t>
  </si>
  <si>
    <t>Разом (сума рядків з 340, 350, 360, 370, 380)</t>
  </si>
  <si>
    <t>Заборгованість перед працівниками із виплати заробітної плати</t>
  </si>
  <si>
    <t>Місцезнаходження  вул.Кооперативна,3-А</t>
  </si>
  <si>
    <t>Телефон</t>
  </si>
  <si>
    <t xml:space="preserve">місцеві податки та збори   ПДФО, </t>
  </si>
  <si>
    <t>68.20</t>
  </si>
  <si>
    <t>інші ( військовий збір)</t>
  </si>
  <si>
    <t>Підприємство                                       КВЖРЕП №1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</si>
  <si>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</si>
  <si>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(Ім'я ПРІЗВИЩЕ)</t>
  </si>
  <si>
    <t xml:space="preserve">Петро ГОРОДНИЧИЙ </t>
  </si>
  <si>
    <t xml:space="preserve">  </t>
  </si>
  <si>
    <t xml:space="preserve"> </t>
  </si>
  <si>
    <t>Прізвище та ініціали керівника                                  ГОРОДНИЧИЙ  Петро                                                                                                        </t>
  </si>
  <si>
    <t xml:space="preserve">                                                                               </t>
  </si>
  <si>
    <t xml:space="preserve">інші платежі (розшифрувати)  50% оренди, податок на землю </t>
  </si>
  <si>
    <t>інші  (єдиний податок 2%)</t>
  </si>
  <si>
    <r>
      <rPr>
        <b/>
        <sz val="10"/>
        <rFont val="Times New Roman"/>
        <family val="1"/>
      </rPr>
      <t xml:space="preserve">ЗВІТ ПРО ВИКОНАННЯ ФІНАНСОВОГО ПЛАНУ ПІДПРИЄМСТВА
за   1 квартал  </t>
    </r>
    <r>
      <rPr>
        <u/>
        <sz val="10"/>
        <rFont val="Times New Roman"/>
        <family val="1"/>
      </rPr>
      <t xml:space="preserve">2023 року.        
</t>
    </r>
    <r>
      <rPr>
        <i/>
        <sz val="10"/>
        <rFont val="Times New Roman"/>
        <family val="1"/>
      </rPr>
      <t xml:space="preserve">(квартал, рік)
</t>
    </r>
    <r>
      <rPr>
        <b/>
        <sz val="10"/>
        <rFont val="Times New Roman"/>
        <family val="1"/>
      </rPr>
      <t>Основні фінансові показники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</si>
</sst>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14" x14ac:knownFonts="1">
    <font>
      <sz val="10"/>
      <color rgb="FF000000"/>
      <name val="Times New Roman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2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1F1F1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5" xfId="0" applyFont="1" applyFill="1" applyBorder="1" applyAlignment="1">
      <alignment horizontal="right" vertical="top" wrapText="1"/>
    </xf>
    <xf numFmtId="0" fontId="0" fillId="0" borderId="9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left" wrapText="1"/>
    </xf>
    <xf numFmtId="0" fontId="0" fillId="0" borderId="17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shrinkToFit="1"/>
    </xf>
    <xf numFmtId="1" fontId="4" fillId="0" borderId="1" xfId="0" applyNumberFormat="1" applyFont="1" applyFill="1" applyBorder="1" applyAlignment="1">
      <alignment horizontal="center" vertical="center" shrinkToFit="1"/>
    </xf>
    <xf numFmtId="1" fontId="2" fillId="0" borderId="21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center"/>
    </xf>
    <xf numFmtId="1" fontId="2" fillId="0" borderId="8" xfId="0" applyNumberFormat="1" applyFont="1" applyFill="1" applyBorder="1" applyAlignment="1">
      <alignment horizontal="center" vertical="center" shrinkToFit="1"/>
    </xf>
    <xf numFmtId="0" fontId="0" fillId="0" borderId="6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1" fontId="2" fillId="0" borderId="9" xfId="0" applyNumberFormat="1" applyFont="1" applyFill="1" applyBorder="1" applyAlignment="1">
      <alignment horizontal="center" vertical="center" shrinkToFit="1"/>
    </xf>
    <xf numFmtId="1" fontId="2" fillId="0" borderId="39" xfId="0" applyNumberFormat="1" applyFont="1" applyFill="1" applyBorder="1" applyAlignment="1">
      <alignment horizontal="center" vertical="center" shrinkToFit="1"/>
    </xf>
    <xf numFmtId="0" fontId="0" fillId="0" borderId="39" xfId="0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center" vertical="center" shrinkToFit="1"/>
    </xf>
    <xf numFmtId="164" fontId="4" fillId="0" borderId="1" xfId="0" applyNumberFormat="1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top" wrapText="1"/>
    </xf>
    <xf numFmtId="0" fontId="1" fillId="0" borderId="9" xfId="0" applyFont="1" applyFill="1" applyBorder="1" applyAlignment="1">
      <alignment horizontal="center" vertical="top" wrapText="1"/>
    </xf>
    <xf numFmtId="0" fontId="0" fillId="0" borderId="41" xfId="0" applyFill="1" applyBorder="1" applyAlignment="1">
      <alignment horizontal="left" wrapText="1"/>
    </xf>
    <xf numFmtId="0" fontId="0" fillId="0" borderId="42" xfId="0" applyFill="1" applyBorder="1" applyAlignment="1">
      <alignment horizontal="left" wrapText="1"/>
    </xf>
    <xf numFmtId="1" fontId="12" fillId="2" borderId="27" xfId="0" applyNumberFormat="1" applyFont="1" applyFill="1" applyBorder="1" applyAlignment="1">
      <alignment horizontal="center" vertical="center" shrinkToFit="1"/>
    </xf>
    <xf numFmtId="1" fontId="12" fillId="2" borderId="28" xfId="0" applyNumberFormat="1" applyFont="1" applyFill="1" applyBorder="1" applyAlignment="1">
      <alignment horizontal="center" vertical="top" shrinkToFit="1"/>
    </xf>
    <xf numFmtId="1" fontId="12" fillId="2" borderId="27" xfId="0" applyNumberFormat="1" applyFont="1" applyFill="1" applyBorder="1" applyAlignment="1">
      <alignment horizontal="center" vertical="top" shrinkToFit="1"/>
    </xf>
    <xf numFmtId="1" fontId="12" fillId="2" borderId="29" xfId="0" applyNumberFormat="1" applyFont="1" applyFill="1" applyBorder="1" applyAlignment="1">
      <alignment horizontal="center" vertical="top" shrinkToFit="1"/>
    </xf>
    <xf numFmtId="0" fontId="12" fillId="0" borderId="0" xfId="0" applyFont="1" applyFill="1" applyBorder="1" applyAlignment="1">
      <alignment horizontal="center" vertical="top"/>
    </xf>
    <xf numFmtId="1" fontId="0" fillId="0" borderId="17" xfId="0" applyNumberFormat="1" applyFill="1" applyBorder="1" applyAlignment="1">
      <alignment horizontal="left" vertical="center" wrapText="1"/>
    </xf>
    <xf numFmtId="1" fontId="0" fillId="0" borderId="37" xfId="0" applyNumberFormat="1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wrapText="1"/>
    </xf>
    <xf numFmtId="2" fontId="0" fillId="0" borderId="17" xfId="0" applyNumberFormat="1" applyFill="1" applyBorder="1" applyAlignment="1">
      <alignment horizontal="left" vertical="center" wrapText="1"/>
    </xf>
    <xf numFmtId="0" fontId="0" fillId="0" borderId="9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 applyBorder="1" applyAlignment="1">
      <alignment horizontal="left" vertical="top"/>
    </xf>
    <xf numFmtId="0" fontId="9" fillId="0" borderId="31" xfId="0" applyFont="1" applyFill="1" applyBorder="1" applyAlignment="1">
      <alignment horizontal="center" vertical="top"/>
    </xf>
    <xf numFmtId="0" fontId="0" fillId="0" borderId="31" xfId="0" applyFill="1" applyBorder="1" applyAlignment="1">
      <alignment horizontal="center" vertical="top"/>
    </xf>
    <xf numFmtId="0" fontId="1" fillId="0" borderId="36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6" fillId="0" borderId="38" xfId="0" applyFont="1" applyFill="1" applyBorder="1" applyAlignment="1">
      <alignment horizontal="left" vertical="top" wrapText="1"/>
    </xf>
    <xf numFmtId="0" fontId="0" fillId="0" borderId="39" xfId="0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/>
    </xf>
    <xf numFmtId="0" fontId="10" fillId="0" borderId="3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6" fillId="0" borderId="18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0" fillId="0" borderId="32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vertical="top" wrapText="1" indent="25"/>
    </xf>
    <xf numFmtId="0" fontId="3" fillId="0" borderId="34" xfId="0" applyFont="1" applyFill="1" applyBorder="1" applyAlignment="1">
      <alignment horizontal="left" vertical="top" wrapText="1" indent="25"/>
    </xf>
    <xf numFmtId="0" fontId="3" fillId="0" borderId="35" xfId="0" applyFont="1" applyFill="1" applyBorder="1" applyAlignment="1">
      <alignment horizontal="left" vertical="top" wrapText="1" indent="25"/>
    </xf>
    <xf numFmtId="0" fontId="0" fillId="0" borderId="18" xfId="0" applyFill="1" applyBorder="1" applyAlignment="1">
      <alignment horizontal="left" vertical="top" wrapText="1"/>
    </xf>
    <xf numFmtId="0" fontId="6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 indent="21"/>
    </xf>
    <xf numFmtId="0" fontId="3" fillId="0" borderId="14" xfId="0" applyFont="1" applyFill="1" applyBorder="1" applyAlignment="1">
      <alignment horizontal="left" vertical="top" wrapText="1" indent="21"/>
    </xf>
    <xf numFmtId="0" fontId="3" fillId="0" borderId="16" xfId="0" applyFont="1" applyFill="1" applyBorder="1" applyAlignment="1">
      <alignment horizontal="left" vertical="top" wrapText="1" indent="21"/>
    </xf>
    <xf numFmtId="0" fontId="3" fillId="0" borderId="18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left" vertical="top" wrapText="1"/>
    </xf>
    <xf numFmtId="0" fontId="0" fillId="0" borderId="20" xfId="0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 indent="21"/>
    </xf>
    <xf numFmtId="1" fontId="12" fillId="2" borderId="25" xfId="0" applyNumberFormat="1" applyFont="1" applyFill="1" applyBorder="1" applyAlignment="1">
      <alignment horizontal="center" vertical="top" shrinkToFit="1"/>
    </xf>
    <xf numFmtId="1" fontId="12" fillId="2" borderId="26" xfId="0" applyNumberFormat="1" applyFont="1" applyFill="1" applyBorder="1" applyAlignment="1">
      <alignment horizontal="center" vertical="top" shrinkToFit="1"/>
    </xf>
    <xf numFmtId="0" fontId="3" fillId="0" borderId="24" xfId="0" applyFont="1" applyFill="1" applyBorder="1" applyAlignment="1">
      <alignment horizontal="left" vertical="top" wrapText="1" indent="19"/>
    </xf>
    <xf numFmtId="0" fontId="3" fillId="0" borderId="14" xfId="0" applyFont="1" applyFill="1" applyBorder="1" applyAlignment="1">
      <alignment horizontal="left" vertical="top" wrapText="1" indent="19"/>
    </xf>
    <xf numFmtId="0" fontId="3" fillId="0" borderId="16" xfId="0" applyFont="1" applyFill="1" applyBorder="1" applyAlignment="1">
      <alignment horizontal="left" vertical="top" wrapText="1" indent="19"/>
    </xf>
    <xf numFmtId="0" fontId="6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 inden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wrapText="1"/>
    </xf>
    <xf numFmtId="0" fontId="1" fillId="0" borderId="40" xfId="0" applyFont="1" applyFill="1" applyBorder="1" applyAlignment="1">
      <alignment vertical="top" wrapText="1"/>
    </xf>
    <xf numFmtId="0" fontId="11" fillId="0" borderId="40" xfId="0" applyFont="1" applyFill="1" applyBorder="1" applyAlignment="1">
      <alignment vertical="top" wrapText="1"/>
    </xf>
    <xf numFmtId="0" fontId="11" fillId="0" borderId="43" xfId="0" applyFont="1" applyFill="1" applyBorder="1" applyAlignment="1">
      <alignment vertical="top" wrapText="1"/>
    </xf>
    <xf numFmtId="0" fontId="0" fillId="0" borderId="0" xfId="0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100</xdr:row>
      <xdr:rowOff>0</xdr:rowOff>
    </xdr:from>
    <xdr:ext cx="571500" cy="0"/>
    <xdr:sp macro="" textlink="">
      <xdr:nvSpPr>
        <xdr:cNvPr id="2" name="Shape 3"/>
        <xdr:cNvSpPr/>
      </xdr:nvSpPr>
      <xdr:spPr>
        <a:xfrm>
          <a:off x="30480" y="22717125"/>
          <a:ext cx="571500" cy="0"/>
        </a:xfrm>
        <a:custGeom>
          <a:avLst/>
          <a:gdLst/>
          <a:ahLst/>
          <a:cxnLst/>
          <a:rect l="0" t="0" r="0" b="0"/>
          <a:pathLst>
            <a:path w="571500">
              <a:moveTo>
                <a:pt x="0" y="0"/>
              </a:moveTo>
              <a:lnTo>
                <a:pt x="571490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  <xdr:oneCellAnchor>
    <xdr:from>
      <xdr:col>1</xdr:col>
      <xdr:colOff>833035</xdr:colOff>
      <xdr:row>100</xdr:row>
      <xdr:rowOff>0</xdr:rowOff>
    </xdr:from>
    <xdr:ext cx="571500" cy="0"/>
    <xdr:sp macro="" textlink="">
      <xdr:nvSpPr>
        <xdr:cNvPr id="3" name="Shape 4"/>
        <xdr:cNvSpPr/>
      </xdr:nvSpPr>
      <xdr:spPr>
        <a:xfrm>
          <a:off x="2290360" y="22717125"/>
          <a:ext cx="571500" cy="0"/>
        </a:xfrm>
        <a:custGeom>
          <a:avLst/>
          <a:gdLst/>
          <a:ahLst/>
          <a:cxnLst/>
          <a:rect l="0" t="0" r="0" b="0"/>
          <a:pathLst>
            <a:path w="571500">
              <a:moveTo>
                <a:pt x="0" y="0"/>
              </a:moveTo>
              <a:lnTo>
                <a:pt x="571490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  <xdr:oneCellAnchor>
    <xdr:from>
      <xdr:col>4</xdr:col>
      <xdr:colOff>0</xdr:colOff>
      <xdr:row>100</xdr:row>
      <xdr:rowOff>0</xdr:rowOff>
    </xdr:from>
    <xdr:ext cx="1078865" cy="0"/>
    <xdr:sp macro="" textlink="">
      <xdr:nvSpPr>
        <xdr:cNvPr id="4" name="Shape 5"/>
        <xdr:cNvSpPr/>
      </xdr:nvSpPr>
      <xdr:spPr>
        <a:xfrm>
          <a:off x="3562350" y="22717125"/>
          <a:ext cx="1078865" cy="0"/>
        </a:xfrm>
        <a:custGeom>
          <a:avLst/>
          <a:gdLst/>
          <a:ahLst/>
          <a:cxnLst/>
          <a:rect l="0" t="0" r="0" b="0"/>
          <a:pathLst>
            <a:path w="1078865">
              <a:moveTo>
                <a:pt x="0" y="0"/>
              </a:moveTo>
              <a:lnTo>
                <a:pt x="1078344" y="0"/>
              </a:lnTo>
            </a:path>
          </a:pathLst>
        </a:custGeom>
        <a:ln w="5059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3"/>
  <sheetViews>
    <sheetView tabSelected="1" topLeftCell="A80" zoomScaleNormal="100" workbookViewId="0">
      <selection activeCell="N95" sqref="N95"/>
    </sheetView>
  </sheetViews>
  <sheetFormatPr defaultRowHeight="12.75" x14ac:dyDescent="0.2"/>
  <cols>
    <col min="1" max="1" width="25.5" style="58" customWidth="1"/>
    <col min="2" max="2" width="18.1640625" style="58" customWidth="1"/>
    <col min="3" max="3" width="8.1640625" style="13" customWidth="1"/>
    <col min="4" max="5" width="10.5" style="58" customWidth="1"/>
    <col min="6" max="6" width="11.83203125" style="58" customWidth="1"/>
    <col min="7" max="7" width="12.83203125" style="58" customWidth="1"/>
    <col min="8" max="8" width="10.83203125" style="58" customWidth="1"/>
    <col min="9" max="9" width="11" style="58" customWidth="1"/>
    <col min="10" max="10" width="3.1640625" style="58" customWidth="1"/>
    <col min="11" max="16384" width="9.33203125" style="58"/>
  </cols>
  <sheetData>
    <row r="1" spans="1:15" ht="14.25" customHeight="1" x14ac:dyDescent="0.2">
      <c r="A1" s="118"/>
      <c r="B1" s="118"/>
      <c r="C1" s="118"/>
      <c r="D1" s="118"/>
      <c r="E1" s="118"/>
      <c r="F1" s="118"/>
      <c r="G1" s="118"/>
      <c r="H1" s="118"/>
      <c r="I1" s="40" t="s">
        <v>72</v>
      </c>
    </row>
    <row r="2" spans="1:15" ht="14.25" customHeight="1" x14ac:dyDescent="0.2">
      <c r="A2" s="118"/>
      <c r="B2" s="118"/>
      <c r="C2" s="118"/>
      <c r="D2" s="118"/>
      <c r="E2" s="6"/>
      <c r="F2" s="6"/>
      <c r="G2" s="6"/>
      <c r="H2" s="9" t="s">
        <v>0</v>
      </c>
      <c r="I2" s="56">
        <v>2020</v>
      </c>
    </row>
    <row r="3" spans="1:15" ht="14.25" customHeight="1" x14ac:dyDescent="0.2">
      <c r="A3" s="119" t="s">
        <v>98</v>
      </c>
      <c r="B3" s="120"/>
      <c r="C3" s="120"/>
      <c r="D3" s="120"/>
      <c r="E3" s="7"/>
      <c r="F3" s="7"/>
      <c r="G3" s="7"/>
      <c r="H3" s="10" t="s">
        <v>1</v>
      </c>
      <c r="I3" s="56"/>
    </row>
    <row r="4" spans="1:15" ht="14.25" customHeight="1" x14ac:dyDescent="0.2">
      <c r="A4" s="112" t="s">
        <v>2</v>
      </c>
      <c r="B4" s="112"/>
      <c r="C4" s="112"/>
      <c r="D4" s="112"/>
      <c r="E4" s="8"/>
      <c r="F4" s="8"/>
      <c r="G4" s="8"/>
      <c r="H4" s="11" t="s">
        <v>3</v>
      </c>
      <c r="I4" s="56">
        <v>150</v>
      </c>
    </row>
    <row r="5" spans="1:15" ht="14.25" customHeight="1" x14ac:dyDescent="0.2">
      <c r="A5" s="112" t="s">
        <v>4</v>
      </c>
      <c r="B5" s="112"/>
      <c r="C5" s="112"/>
      <c r="D5" s="112"/>
      <c r="E5" s="8"/>
      <c r="F5" s="8"/>
      <c r="G5" s="8"/>
      <c r="H5" s="11" t="s">
        <v>5</v>
      </c>
      <c r="I5" s="56"/>
    </row>
    <row r="6" spans="1:15" ht="14.25" customHeight="1" x14ac:dyDescent="0.2">
      <c r="A6" s="112" t="s">
        <v>6</v>
      </c>
      <c r="B6" s="112"/>
      <c r="C6" s="112"/>
      <c r="D6" s="112"/>
      <c r="E6" s="8"/>
      <c r="F6" s="8"/>
      <c r="G6" s="8"/>
      <c r="H6" s="11" t="s">
        <v>7</v>
      </c>
      <c r="I6" s="56" t="s">
        <v>96</v>
      </c>
    </row>
    <row r="7" spans="1:15" ht="14.25" customHeight="1" x14ac:dyDescent="0.2">
      <c r="A7" s="113" t="s">
        <v>93</v>
      </c>
      <c r="B7" s="112"/>
      <c r="C7" s="112"/>
      <c r="D7" s="112"/>
      <c r="E7" s="114"/>
      <c r="F7" s="114"/>
      <c r="G7" s="114"/>
      <c r="H7" s="114"/>
      <c r="I7" s="41"/>
    </row>
    <row r="8" spans="1:15" ht="14.25" customHeight="1" x14ac:dyDescent="0.2">
      <c r="A8" s="113" t="s">
        <v>94</v>
      </c>
      <c r="B8" s="112"/>
      <c r="C8" s="112"/>
      <c r="D8" s="112"/>
      <c r="E8" s="114">
        <v>96196</v>
      </c>
      <c r="F8" s="114"/>
      <c r="G8" s="114"/>
      <c r="H8" s="114"/>
      <c r="I8" s="42"/>
    </row>
    <row r="9" spans="1:15" ht="14.25" customHeight="1" x14ac:dyDescent="0.2">
      <c r="A9" s="115" t="s">
        <v>104</v>
      </c>
      <c r="B9" s="116"/>
      <c r="C9" s="116"/>
      <c r="D9" s="116"/>
      <c r="E9" s="116"/>
      <c r="F9" s="116"/>
      <c r="G9" s="116"/>
      <c r="H9" s="116"/>
      <c r="I9" s="117"/>
    </row>
    <row r="10" spans="1:15" ht="57" customHeight="1" x14ac:dyDescent="0.2">
      <c r="A10" s="98" t="s">
        <v>108</v>
      </c>
      <c r="B10" s="99"/>
      <c r="C10" s="99"/>
      <c r="D10" s="99"/>
      <c r="E10" s="99"/>
      <c r="F10" s="99"/>
      <c r="G10" s="99"/>
      <c r="H10" s="99"/>
      <c r="I10" s="99"/>
      <c r="J10" s="39"/>
    </row>
    <row r="11" spans="1:15" ht="14.25" customHeight="1" thickBot="1" x14ac:dyDescent="0.25">
      <c r="A11" s="100" t="s">
        <v>8</v>
      </c>
      <c r="B11" s="100"/>
      <c r="C11" s="100"/>
      <c r="D11" s="100"/>
      <c r="E11" s="100"/>
      <c r="F11" s="100"/>
      <c r="G11" s="100"/>
      <c r="H11" s="100"/>
      <c r="I11" s="100"/>
      <c r="J11" s="100"/>
    </row>
    <row r="12" spans="1:15" s="14" customFormat="1" ht="40.15" customHeight="1" x14ac:dyDescent="0.2">
      <c r="A12" s="101" t="s">
        <v>9</v>
      </c>
      <c r="B12" s="102"/>
      <c r="C12" s="105" t="s">
        <v>10</v>
      </c>
      <c r="D12" s="107" t="s">
        <v>73</v>
      </c>
      <c r="E12" s="108"/>
      <c r="F12" s="109" t="s">
        <v>11</v>
      </c>
      <c r="G12" s="110"/>
      <c r="H12" s="110"/>
      <c r="I12" s="111"/>
    </row>
    <row r="13" spans="1:15" s="14" customFormat="1" ht="30.6" customHeight="1" thickBot="1" x14ac:dyDescent="0.25">
      <c r="A13" s="103"/>
      <c r="B13" s="104"/>
      <c r="C13" s="106"/>
      <c r="D13" s="21" t="s">
        <v>74</v>
      </c>
      <c r="E13" s="22" t="s">
        <v>75</v>
      </c>
      <c r="F13" s="23" t="s">
        <v>12</v>
      </c>
      <c r="G13" s="23" t="s">
        <v>13</v>
      </c>
      <c r="H13" s="21" t="s">
        <v>83</v>
      </c>
      <c r="I13" s="38" t="s">
        <v>84</v>
      </c>
    </row>
    <row r="14" spans="1:15" s="47" customFormat="1" thickBot="1" x14ac:dyDescent="0.25">
      <c r="A14" s="93">
        <v>1</v>
      </c>
      <c r="B14" s="94"/>
      <c r="C14" s="43">
        <v>2</v>
      </c>
      <c r="D14" s="44">
        <v>3</v>
      </c>
      <c r="E14" s="45">
        <v>4</v>
      </c>
      <c r="F14" s="45">
        <v>5</v>
      </c>
      <c r="G14" s="45">
        <v>6</v>
      </c>
      <c r="H14" s="44">
        <v>7</v>
      </c>
      <c r="I14" s="46">
        <v>8</v>
      </c>
    </row>
    <row r="15" spans="1:15" ht="14.25" customHeight="1" x14ac:dyDescent="0.2">
      <c r="A15" s="95" t="s">
        <v>14</v>
      </c>
      <c r="B15" s="96"/>
      <c r="C15" s="96"/>
      <c r="D15" s="96"/>
      <c r="E15" s="96"/>
      <c r="F15" s="96"/>
      <c r="G15" s="96"/>
      <c r="H15" s="96"/>
      <c r="I15" s="97"/>
    </row>
    <row r="16" spans="1:15" ht="14.25" customHeight="1" x14ac:dyDescent="0.2">
      <c r="A16" s="84" t="s">
        <v>15</v>
      </c>
      <c r="B16" s="85"/>
      <c r="C16" s="4"/>
      <c r="D16" s="2"/>
      <c r="E16" s="1"/>
      <c r="F16" s="1"/>
      <c r="G16" s="1"/>
      <c r="H16" s="2"/>
      <c r="I16" s="16"/>
      <c r="O16" s="58" t="s">
        <v>99</v>
      </c>
    </row>
    <row r="17" spans="1:15" ht="28.5" customHeight="1" x14ac:dyDescent="0.2">
      <c r="A17" s="78" t="s">
        <v>16</v>
      </c>
      <c r="B17" s="70"/>
      <c r="C17" s="36">
        <v>10</v>
      </c>
      <c r="D17" s="5">
        <v>6267</v>
      </c>
      <c r="E17" s="4">
        <f>E33+E19</f>
        <v>6281</v>
      </c>
      <c r="F17" s="4">
        <v>5788</v>
      </c>
      <c r="G17" s="4">
        <f>G33+G19</f>
        <v>6281</v>
      </c>
      <c r="H17" s="5">
        <f>G17-F17</f>
        <v>493</v>
      </c>
      <c r="I17" s="17">
        <f>ROUND((G17/F17*100),0)</f>
        <v>109</v>
      </c>
    </row>
    <row r="18" spans="1:15" ht="14.25" customHeight="1" x14ac:dyDescent="0.2">
      <c r="A18" s="71" t="s">
        <v>17</v>
      </c>
      <c r="B18" s="72"/>
      <c r="C18" s="36">
        <v>11</v>
      </c>
      <c r="D18" s="2"/>
      <c r="E18" s="1"/>
      <c r="F18" s="1"/>
      <c r="G18" s="1"/>
      <c r="H18" s="5"/>
      <c r="I18" s="17"/>
    </row>
    <row r="19" spans="1:15" ht="14.25" customHeight="1" x14ac:dyDescent="0.2">
      <c r="A19" s="71" t="s">
        <v>18</v>
      </c>
      <c r="B19" s="72"/>
      <c r="C19" s="36">
        <v>20</v>
      </c>
      <c r="D19" s="2">
        <v>1011</v>
      </c>
      <c r="E19" s="1"/>
      <c r="F19" s="1">
        <v>1008</v>
      </c>
      <c r="G19" s="1"/>
      <c r="H19" s="5">
        <f t="shared" ref="H19:H21" si="0">G19-F19</f>
        <v>-1008</v>
      </c>
      <c r="I19" s="17">
        <f t="shared" ref="I19:I57" si="1">ROUND((G19/F19*100),0)</f>
        <v>0</v>
      </c>
    </row>
    <row r="20" spans="1:15" ht="14.25" customHeight="1" x14ac:dyDescent="0.2">
      <c r="A20" s="71" t="s">
        <v>19</v>
      </c>
      <c r="B20" s="72"/>
      <c r="C20" s="36">
        <v>30</v>
      </c>
      <c r="D20" s="2"/>
      <c r="E20" s="1"/>
      <c r="F20" s="1"/>
      <c r="G20" s="1"/>
      <c r="H20" s="5"/>
      <c r="I20" s="17"/>
    </row>
    <row r="21" spans="1:15" ht="27" customHeight="1" x14ac:dyDescent="0.2">
      <c r="A21" s="84" t="s">
        <v>20</v>
      </c>
      <c r="B21" s="85"/>
      <c r="C21" s="37">
        <v>40</v>
      </c>
      <c r="D21" s="5">
        <v>4657</v>
      </c>
      <c r="E21" s="4">
        <v>5821</v>
      </c>
      <c r="F21" s="4">
        <v>4780</v>
      </c>
      <c r="G21" s="4">
        <v>5821</v>
      </c>
      <c r="H21" s="5">
        <f t="shared" si="0"/>
        <v>1041</v>
      </c>
      <c r="I21" s="17">
        <f t="shared" si="1"/>
        <v>122</v>
      </c>
    </row>
    <row r="22" spans="1:15" ht="14.25" customHeight="1" x14ac:dyDescent="0.2">
      <c r="A22" s="71" t="s">
        <v>21</v>
      </c>
      <c r="B22" s="72"/>
      <c r="C22" s="36">
        <v>50</v>
      </c>
      <c r="D22" s="2">
        <v>24</v>
      </c>
      <c r="E22" s="1">
        <v>28</v>
      </c>
      <c r="F22" s="1">
        <v>24</v>
      </c>
      <c r="G22" s="1">
        <v>28</v>
      </c>
      <c r="H22" s="2">
        <f>G22-F22</f>
        <v>4</v>
      </c>
      <c r="I22" s="17">
        <f t="shared" si="1"/>
        <v>117</v>
      </c>
    </row>
    <row r="23" spans="1:15" ht="14.25" customHeight="1" x14ac:dyDescent="0.2">
      <c r="A23" s="71" t="s">
        <v>22</v>
      </c>
      <c r="B23" s="72"/>
      <c r="C23" s="15"/>
      <c r="D23" s="2"/>
      <c r="E23" s="1"/>
      <c r="F23" s="1"/>
      <c r="G23" s="1"/>
      <c r="H23" s="2"/>
      <c r="I23" s="17"/>
      <c r="O23" s="58" t="s">
        <v>102</v>
      </c>
    </row>
    <row r="24" spans="1:15" ht="14.25" customHeight="1" x14ac:dyDescent="0.2">
      <c r="A24" s="71" t="s">
        <v>23</v>
      </c>
      <c r="B24" s="72"/>
      <c r="C24" s="36">
        <v>51</v>
      </c>
      <c r="D24" s="2"/>
      <c r="E24" s="1"/>
      <c r="F24" s="1"/>
      <c r="G24" s="1"/>
      <c r="H24" s="2"/>
      <c r="I24" s="17" t="e">
        <f t="shared" si="1"/>
        <v>#DIV/0!</v>
      </c>
    </row>
    <row r="25" spans="1:15" ht="14.25" customHeight="1" x14ac:dyDescent="0.2">
      <c r="A25" s="71" t="s">
        <v>24</v>
      </c>
      <c r="B25" s="72"/>
      <c r="C25" s="36">
        <v>52</v>
      </c>
      <c r="D25" s="2"/>
      <c r="E25" s="1"/>
      <c r="F25" s="1"/>
      <c r="G25" s="1"/>
      <c r="H25" s="2"/>
      <c r="I25" s="17" t="e">
        <f t="shared" si="1"/>
        <v>#DIV/0!</v>
      </c>
    </row>
    <row r="26" spans="1:15" ht="28.5" customHeight="1" x14ac:dyDescent="0.2">
      <c r="A26" s="78" t="s">
        <v>25</v>
      </c>
      <c r="B26" s="70"/>
      <c r="C26" s="36">
        <v>53</v>
      </c>
      <c r="D26" s="5"/>
      <c r="E26" s="4"/>
      <c r="F26" s="4"/>
      <c r="G26" s="4"/>
      <c r="H26" s="5"/>
      <c r="I26" s="17" t="e">
        <f t="shared" si="1"/>
        <v>#DIV/0!</v>
      </c>
    </row>
    <row r="27" spans="1:15" ht="14.25" customHeight="1" x14ac:dyDescent="0.2">
      <c r="A27" s="71" t="s">
        <v>26</v>
      </c>
      <c r="B27" s="72"/>
      <c r="C27" s="36">
        <v>60</v>
      </c>
      <c r="D27" s="2"/>
      <c r="E27" s="1"/>
      <c r="F27" s="1"/>
      <c r="G27" s="1"/>
      <c r="H27" s="2">
        <f>G27-F27</f>
        <v>0</v>
      </c>
      <c r="I27" s="17" t="e">
        <f t="shared" si="1"/>
        <v>#DIV/0!</v>
      </c>
    </row>
    <row r="28" spans="1:15" ht="14.25" customHeight="1" x14ac:dyDescent="0.2">
      <c r="A28" s="71" t="s">
        <v>27</v>
      </c>
      <c r="B28" s="72"/>
      <c r="C28" s="36">
        <v>70</v>
      </c>
      <c r="D28" s="2"/>
      <c r="E28" s="1"/>
      <c r="F28" s="1"/>
      <c r="G28" s="1"/>
      <c r="H28" s="2">
        <f t="shared" ref="H28:H29" si="2">G28-F28</f>
        <v>0</v>
      </c>
      <c r="I28" s="17" t="e">
        <f t="shared" si="1"/>
        <v>#DIV/0!</v>
      </c>
    </row>
    <row r="29" spans="1:15" ht="14.25" customHeight="1" x14ac:dyDescent="0.2">
      <c r="A29" s="71" t="s">
        <v>28</v>
      </c>
      <c r="B29" s="72"/>
      <c r="C29" s="36">
        <v>80</v>
      </c>
      <c r="D29" s="2">
        <v>575</v>
      </c>
      <c r="E29" s="1">
        <v>432</v>
      </c>
      <c r="F29" s="1">
        <v>278</v>
      </c>
      <c r="G29" s="1">
        <v>432</v>
      </c>
      <c r="H29" s="2">
        <f t="shared" si="2"/>
        <v>154</v>
      </c>
      <c r="I29" s="17">
        <f t="shared" si="1"/>
        <v>155</v>
      </c>
    </row>
    <row r="30" spans="1:15" ht="14.25" customHeight="1" x14ac:dyDescent="0.2">
      <c r="A30" s="71" t="s">
        <v>22</v>
      </c>
      <c r="B30" s="72"/>
      <c r="C30" s="15"/>
      <c r="D30" s="2"/>
      <c r="E30" s="1" t="s">
        <v>103</v>
      </c>
      <c r="F30" s="1"/>
      <c r="G30" s="1"/>
      <c r="H30" s="2"/>
      <c r="I30" s="17" t="e">
        <f t="shared" si="1"/>
        <v>#DIV/0!</v>
      </c>
    </row>
    <row r="31" spans="1:15" x14ac:dyDescent="0.2">
      <c r="A31" s="69" t="s">
        <v>85</v>
      </c>
      <c r="B31" s="70"/>
      <c r="C31" s="36">
        <v>81</v>
      </c>
      <c r="D31" s="5"/>
      <c r="E31" s="4"/>
      <c r="F31" s="4"/>
      <c r="G31" s="4"/>
      <c r="H31" s="5"/>
      <c r="I31" s="17" t="e">
        <f t="shared" si="1"/>
        <v>#DIV/0!</v>
      </c>
    </row>
    <row r="32" spans="1:15" ht="14.25" customHeight="1" x14ac:dyDescent="0.2">
      <c r="A32" s="71" t="s">
        <v>29</v>
      </c>
      <c r="B32" s="72"/>
      <c r="C32" s="36">
        <v>82</v>
      </c>
      <c r="D32" s="2"/>
      <c r="E32" s="1"/>
      <c r="F32" s="1"/>
      <c r="G32" s="1"/>
      <c r="H32" s="2"/>
      <c r="I32" s="17" t="e">
        <f t="shared" si="1"/>
        <v>#DIV/0!</v>
      </c>
    </row>
    <row r="33" spans="1:9" ht="14.25" customHeight="1" x14ac:dyDescent="0.2">
      <c r="A33" s="84" t="s">
        <v>30</v>
      </c>
      <c r="B33" s="85"/>
      <c r="C33" s="37">
        <v>90</v>
      </c>
      <c r="D33" s="2">
        <f>D21+D22+D27+D28+D29</f>
        <v>5256</v>
      </c>
      <c r="E33" s="1">
        <f>E21+E22+E27+E28+E29</f>
        <v>6281</v>
      </c>
      <c r="F33" s="1">
        <f>F21+F22+F27+F28+F29</f>
        <v>5082</v>
      </c>
      <c r="G33" s="1">
        <f>G21+G22+G27+G28+G29</f>
        <v>6281</v>
      </c>
      <c r="H33" s="2">
        <f>G33-F33</f>
        <v>1199</v>
      </c>
      <c r="I33" s="17">
        <f t="shared" si="1"/>
        <v>124</v>
      </c>
    </row>
    <row r="34" spans="1:9" ht="14.25" customHeight="1" x14ac:dyDescent="0.2">
      <c r="A34" s="84" t="s">
        <v>31</v>
      </c>
      <c r="B34" s="85"/>
      <c r="C34" s="15"/>
      <c r="D34" s="1"/>
      <c r="E34" s="1"/>
      <c r="F34" s="1"/>
      <c r="G34" s="1"/>
      <c r="H34" s="2"/>
      <c r="I34" s="17"/>
    </row>
    <row r="35" spans="1:9" ht="28.5" customHeight="1" x14ac:dyDescent="0.2">
      <c r="A35" s="78" t="s">
        <v>32</v>
      </c>
      <c r="B35" s="70"/>
      <c r="C35" s="24">
        <v>100</v>
      </c>
      <c r="D35" s="5">
        <v>3180</v>
      </c>
      <c r="E35" s="4">
        <v>3596</v>
      </c>
      <c r="F35" s="4">
        <v>3239</v>
      </c>
      <c r="G35" s="4">
        <v>3596</v>
      </c>
      <c r="H35" s="5">
        <f>G35-F35</f>
        <v>357</v>
      </c>
      <c r="I35" s="17">
        <f t="shared" si="1"/>
        <v>111</v>
      </c>
    </row>
    <row r="36" spans="1:9" ht="14.25" customHeight="1" x14ac:dyDescent="0.2">
      <c r="A36" s="71" t="s">
        <v>33</v>
      </c>
      <c r="B36" s="72"/>
      <c r="C36" s="24">
        <v>110</v>
      </c>
      <c r="D36" s="2">
        <v>803</v>
      </c>
      <c r="E36" s="1">
        <v>1002</v>
      </c>
      <c r="F36" s="1">
        <v>1178</v>
      </c>
      <c r="G36" s="1">
        <v>1002</v>
      </c>
      <c r="H36" s="5">
        <f t="shared" ref="H36:H42" si="3">G36-F36</f>
        <v>-176</v>
      </c>
      <c r="I36" s="17">
        <f t="shared" si="1"/>
        <v>85</v>
      </c>
    </row>
    <row r="37" spans="1:9" ht="14.25" customHeight="1" x14ac:dyDescent="0.2">
      <c r="A37" s="71" t="s">
        <v>34</v>
      </c>
      <c r="B37" s="72"/>
      <c r="C37" s="24">
        <v>120</v>
      </c>
      <c r="D37" s="2"/>
      <c r="E37" s="1"/>
      <c r="F37" s="1"/>
      <c r="G37" s="1"/>
      <c r="H37" s="5">
        <f t="shared" si="3"/>
        <v>0</v>
      </c>
      <c r="I37" s="17" t="e">
        <f t="shared" si="1"/>
        <v>#DIV/0!</v>
      </c>
    </row>
    <row r="38" spans="1:9" ht="14.25" customHeight="1" x14ac:dyDescent="0.2">
      <c r="A38" s="71" t="s">
        <v>35</v>
      </c>
      <c r="B38" s="72"/>
      <c r="C38" s="24">
        <v>130</v>
      </c>
      <c r="D38" s="2">
        <v>126</v>
      </c>
      <c r="E38" s="1">
        <v>525</v>
      </c>
      <c r="F38" s="1">
        <v>283</v>
      </c>
      <c r="G38" s="1">
        <v>525</v>
      </c>
      <c r="H38" s="5">
        <f t="shared" si="3"/>
        <v>242</v>
      </c>
      <c r="I38" s="17">
        <f t="shared" si="1"/>
        <v>186</v>
      </c>
    </row>
    <row r="39" spans="1:9" ht="14.25" customHeight="1" x14ac:dyDescent="0.2">
      <c r="A39" s="71" t="s">
        <v>36</v>
      </c>
      <c r="B39" s="72"/>
      <c r="C39" s="24">
        <v>140</v>
      </c>
      <c r="D39" s="2"/>
      <c r="E39" s="1"/>
      <c r="F39" s="1"/>
      <c r="G39" s="1"/>
      <c r="H39" s="5">
        <f t="shared" si="3"/>
        <v>0</v>
      </c>
      <c r="I39" s="17" t="e">
        <f t="shared" si="1"/>
        <v>#DIV/0!</v>
      </c>
    </row>
    <row r="40" spans="1:9" ht="14.25" customHeight="1" x14ac:dyDescent="0.2">
      <c r="A40" s="71" t="s">
        <v>37</v>
      </c>
      <c r="B40" s="72"/>
      <c r="C40" s="24">
        <v>150</v>
      </c>
      <c r="D40" s="2"/>
      <c r="E40" s="1"/>
      <c r="F40" s="1"/>
      <c r="G40" s="1"/>
      <c r="H40" s="5">
        <f t="shared" si="3"/>
        <v>0</v>
      </c>
      <c r="I40" s="17" t="e">
        <f t="shared" si="1"/>
        <v>#DIV/0!</v>
      </c>
    </row>
    <row r="41" spans="1:9" ht="14.25" customHeight="1" x14ac:dyDescent="0.2">
      <c r="A41" s="71" t="s">
        <v>38</v>
      </c>
      <c r="B41" s="72"/>
      <c r="C41" s="24">
        <v>160</v>
      </c>
      <c r="D41" s="2">
        <v>292</v>
      </c>
      <c r="E41" s="1">
        <v>432</v>
      </c>
      <c r="F41" s="1">
        <v>358</v>
      </c>
      <c r="G41" s="1">
        <v>432</v>
      </c>
      <c r="H41" s="5">
        <f t="shared" si="3"/>
        <v>74</v>
      </c>
      <c r="I41" s="17">
        <f t="shared" si="1"/>
        <v>121</v>
      </c>
    </row>
    <row r="42" spans="1:9" ht="14.25" customHeight="1" x14ac:dyDescent="0.2">
      <c r="A42" s="84" t="s">
        <v>39</v>
      </c>
      <c r="B42" s="85"/>
      <c r="C42" s="25">
        <v>170</v>
      </c>
      <c r="D42" s="2">
        <f>D35+D36+D37+D38+D39+D40+D41</f>
        <v>4401</v>
      </c>
      <c r="E42" s="1">
        <f>E35+E36+E37+E38+E39+E40+E41</f>
        <v>5555</v>
      </c>
      <c r="F42" s="1">
        <f>F35+F36+F37+F38+F39+F40+F41</f>
        <v>5058</v>
      </c>
      <c r="G42" s="1">
        <f>G35+G36+G37+G38+G39+G40+G41</f>
        <v>5555</v>
      </c>
      <c r="H42" s="5">
        <f t="shared" si="3"/>
        <v>497</v>
      </c>
      <c r="I42" s="17">
        <f t="shared" si="1"/>
        <v>110</v>
      </c>
    </row>
    <row r="43" spans="1:9" ht="14.25" customHeight="1" x14ac:dyDescent="0.2">
      <c r="A43" s="84" t="s">
        <v>40</v>
      </c>
      <c r="B43" s="85"/>
      <c r="C43" s="15"/>
      <c r="D43" s="2"/>
      <c r="E43" s="1"/>
      <c r="F43" s="1"/>
      <c r="G43" s="1"/>
      <c r="H43" s="2"/>
      <c r="I43" s="17" t="e">
        <f t="shared" si="1"/>
        <v>#DIV/0!</v>
      </c>
    </row>
    <row r="44" spans="1:9" ht="14.25" customHeight="1" x14ac:dyDescent="0.2">
      <c r="A44" s="71" t="s">
        <v>41</v>
      </c>
      <c r="B44" s="72"/>
      <c r="C44" s="24">
        <v>180</v>
      </c>
      <c r="D44" s="2">
        <f>D45</f>
        <v>1477</v>
      </c>
      <c r="E44" s="1">
        <f>E45</f>
        <v>2225</v>
      </c>
      <c r="F44" s="1">
        <f>F45</f>
        <v>1541</v>
      </c>
      <c r="G44" s="1">
        <f>G45</f>
        <v>2225</v>
      </c>
      <c r="H44" s="2">
        <f>G44-F44</f>
        <v>684</v>
      </c>
      <c r="I44" s="17">
        <f t="shared" si="1"/>
        <v>144</v>
      </c>
    </row>
    <row r="45" spans="1:9" ht="14.25" customHeight="1" x14ac:dyDescent="0.2">
      <c r="A45" s="71" t="s">
        <v>42</v>
      </c>
      <c r="B45" s="72"/>
      <c r="C45" s="24">
        <v>181</v>
      </c>
      <c r="D45" s="2">
        <f>D21-D35</f>
        <v>1477</v>
      </c>
      <c r="E45" s="1">
        <f>E21-E35</f>
        <v>2225</v>
      </c>
      <c r="F45" s="1">
        <f>F21-F35</f>
        <v>1541</v>
      </c>
      <c r="G45" s="1">
        <f>G21-G35</f>
        <v>2225</v>
      </c>
      <c r="H45" s="2">
        <f>G45-F45</f>
        <v>684</v>
      </c>
      <c r="I45" s="17">
        <f t="shared" si="1"/>
        <v>144</v>
      </c>
    </row>
    <row r="46" spans="1:9" ht="14.25" customHeight="1" x14ac:dyDescent="0.2">
      <c r="A46" s="71" t="s">
        <v>43</v>
      </c>
      <c r="B46" s="72"/>
      <c r="C46" s="24">
        <v>182</v>
      </c>
      <c r="D46" s="2"/>
      <c r="E46" s="1"/>
      <c r="F46" s="1"/>
      <c r="G46" s="1"/>
      <c r="H46" s="2"/>
      <c r="I46" s="17" t="e">
        <f t="shared" si="1"/>
        <v>#DIV/0!</v>
      </c>
    </row>
    <row r="47" spans="1:9" x14ac:dyDescent="0.2">
      <c r="A47" s="69" t="s">
        <v>86</v>
      </c>
      <c r="B47" s="70"/>
      <c r="C47" s="24">
        <v>190</v>
      </c>
      <c r="D47" s="5">
        <f>D48</f>
        <v>572</v>
      </c>
      <c r="E47" s="4">
        <f>E48</f>
        <v>726</v>
      </c>
      <c r="F47" s="4">
        <f>F48</f>
        <v>104</v>
      </c>
      <c r="G47" s="4">
        <f>G48</f>
        <v>726</v>
      </c>
      <c r="H47" s="5">
        <f>H48</f>
        <v>622</v>
      </c>
      <c r="I47" s="17">
        <f t="shared" si="1"/>
        <v>698</v>
      </c>
    </row>
    <row r="48" spans="1:9" x14ac:dyDescent="0.2">
      <c r="A48" s="71" t="s">
        <v>42</v>
      </c>
      <c r="B48" s="72"/>
      <c r="C48" s="24">
        <v>191</v>
      </c>
      <c r="D48" s="2">
        <f>D21+D22+-D35-D36-D38</f>
        <v>572</v>
      </c>
      <c r="E48" s="2">
        <f>E21+E22+-E35-E36-E38</f>
        <v>726</v>
      </c>
      <c r="F48" s="2">
        <f>F21+F22+-F35-F36-F38</f>
        <v>104</v>
      </c>
      <c r="G48" s="2">
        <f>G21+G22+-G35-G36-G38</f>
        <v>726</v>
      </c>
      <c r="H48" s="2">
        <f>G48-F48</f>
        <v>622</v>
      </c>
      <c r="I48" s="17">
        <f t="shared" si="1"/>
        <v>698</v>
      </c>
    </row>
    <row r="49" spans="1:9" ht="14.25" customHeight="1" x14ac:dyDescent="0.2">
      <c r="A49" s="71" t="s">
        <v>43</v>
      </c>
      <c r="B49" s="72"/>
      <c r="C49" s="24">
        <v>192</v>
      </c>
      <c r="D49" s="2"/>
      <c r="E49" s="1"/>
      <c r="F49" s="1"/>
      <c r="G49" s="1"/>
      <c r="H49" s="2"/>
      <c r="I49" s="17" t="e">
        <f t="shared" si="1"/>
        <v>#DIV/0!</v>
      </c>
    </row>
    <row r="50" spans="1:9" ht="28.5" customHeight="1" x14ac:dyDescent="0.2">
      <c r="A50" s="78" t="s">
        <v>44</v>
      </c>
      <c r="B50" s="70"/>
      <c r="C50" s="24">
        <v>200</v>
      </c>
      <c r="D50" s="4">
        <f t="shared" ref="D50" si="4">D51</f>
        <v>855</v>
      </c>
      <c r="E50" s="4">
        <f>E51</f>
        <v>726</v>
      </c>
      <c r="F50" s="4">
        <f>F51</f>
        <v>24</v>
      </c>
      <c r="G50" s="4">
        <f>G33-G42</f>
        <v>726</v>
      </c>
      <c r="H50" s="5">
        <f>G50-F50</f>
        <v>702</v>
      </c>
      <c r="I50" s="17">
        <f t="shared" si="1"/>
        <v>3025</v>
      </c>
    </row>
    <row r="51" spans="1:9" ht="14.25" customHeight="1" x14ac:dyDescent="0.2">
      <c r="A51" s="71" t="s">
        <v>42</v>
      </c>
      <c r="B51" s="72"/>
      <c r="C51" s="24">
        <v>201</v>
      </c>
      <c r="D51" s="2">
        <f>D33-D42</f>
        <v>855</v>
      </c>
      <c r="E51" s="1">
        <f>E33-E42</f>
        <v>726</v>
      </c>
      <c r="F51" s="1">
        <f>F33-F42</f>
        <v>24</v>
      </c>
      <c r="G51" s="1">
        <f>G33-G42</f>
        <v>726</v>
      </c>
      <c r="H51" s="2">
        <f>G51-F51</f>
        <v>702</v>
      </c>
      <c r="I51" s="17">
        <f t="shared" si="1"/>
        <v>3025</v>
      </c>
    </row>
    <row r="52" spans="1:9" ht="14.25" customHeight="1" x14ac:dyDescent="0.2">
      <c r="A52" s="71" t="s">
        <v>43</v>
      </c>
      <c r="B52" s="72"/>
      <c r="C52" s="24">
        <v>202</v>
      </c>
      <c r="D52" s="2"/>
      <c r="E52" s="1"/>
      <c r="F52" s="1"/>
      <c r="G52" s="1"/>
      <c r="H52" s="2"/>
      <c r="I52" s="17" t="e">
        <f t="shared" si="1"/>
        <v>#DIV/0!</v>
      </c>
    </row>
    <row r="53" spans="1:9" x14ac:dyDescent="0.2">
      <c r="A53" s="69" t="s">
        <v>87</v>
      </c>
      <c r="B53" s="70"/>
      <c r="C53" s="24">
        <v>210</v>
      </c>
      <c r="D53" s="5"/>
      <c r="E53" s="4"/>
      <c r="F53" s="4">
        <v>4</v>
      </c>
      <c r="G53" s="4"/>
      <c r="H53" s="5">
        <f>G53-F53</f>
        <v>-4</v>
      </c>
      <c r="I53" s="17">
        <f t="shared" si="1"/>
        <v>0</v>
      </c>
    </row>
    <row r="54" spans="1:9" ht="14.25" customHeight="1" x14ac:dyDescent="0.2">
      <c r="A54" s="71" t="s">
        <v>45</v>
      </c>
      <c r="B54" s="72"/>
      <c r="C54" s="24">
        <v>220</v>
      </c>
      <c r="D54" s="2">
        <f>D55</f>
        <v>855</v>
      </c>
      <c r="E54" s="1">
        <f>E55</f>
        <v>726</v>
      </c>
      <c r="F54" s="1">
        <f>F55</f>
        <v>20</v>
      </c>
      <c r="G54" s="1">
        <f>G55</f>
        <v>726</v>
      </c>
      <c r="H54" s="2">
        <f>H55</f>
        <v>706</v>
      </c>
      <c r="I54" s="17">
        <f t="shared" si="1"/>
        <v>3630</v>
      </c>
    </row>
    <row r="55" spans="1:9" ht="14.25" customHeight="1" x14ac:dyDescent="0.2">
      <c r="A55" s="71" t="s">
        <v>42</v>
      </c>
      <c r="B55" s="72"/>
      <c r="C55" s="24">
        <v>221</v>
      </c>
      <c r="D55" s="2">
        <f>D51-D53</f>
        <v>855</v>
      </c>
      <c r="E55" s="1">
        <f>E51-E53</f>
        <v>726</v>
      </c>
      <c r="F55" s="1">
        <f>F51-F53</f>
        <v>20</v>
      </c>
      <c r="G55" s="1">
        <f>G51-G53</f>
        <v>726</v>
      </c>
      <c r="H55" s="2">
        <f>G55-F55</f>
        <v>706</v>
      </c>
      <c r="I55" s="17">
        <f t="shared" si="1"/>
        <v>3630</v>
      </c>
    </row>
    <row r="56" spans="1:9" ht="14.25" customHeight="1" x14ac:dyDescent="0.2">
      <c r="A56" s="71" t="s">
        <v>43</v>
      </c>
      <c r="B56" s="72"/>
      <c r="C56" s="24">
        <v>222</v>
      </c>
      <c r="D56" s="2"/>
      <c r="E56" s="1"/>
      <c r="F56" s="1"/>
      <c r="G56" s="1"/>
      <c r="H56" s="2"/>
      <c r="I56" s="17" t="e">
        <f t="shared" si="1"/>
        <v>#DIV/0!</v>
      </c>
    </row>
    <row r="57" spans="1:9" ht="13.5" thickBot="1" x14ac:dyDescent="0.25">
      <c r="A57" s="79" t="s">
        <v>88</v>
      </c>
      <c r="B57" s="91"/>
      <c r="C57" s="26">
        <v>230</v>
      </c>
      <c r="D57" s="19"/>
      <c r="E57" s="18"/>
      <c r="F57" s="18">
        <v>5</v>
      </c>
      <c r="G57" s="18"/>
      <c r="H57" s="19"/>
      <c r="I57" s="17">
        <f t="shared" si="1"/>
        <v>0</v>
      </c>
    </row>
    <row r="58" spans="1:9" ht="14.25" customHeight="1" x14ac:dyDescent="0.2">
      <c r="A58" s="92" t="s">
        <v>46</v>
      </c>
      <c r="B58" s="82"/>
      <c r="C58" s="82"/>
      <c r="D58" s="82"/>
      <c r="E58" s="82"/>
      <c r="F58" s="82"/>
      <c r="G58" s="82"/>
      <c r="H58" s="82"/>
      <c r="I58" s="83"/>
    </row>
    <row r="59" spans="1:9" ht="14.25" customHeight="1" x14ac:dyDescent="0.2">
      <c r="A59" s="71" t="s">
        <v>47</v>
      </c>
      <c r="B59" s="72"/>
      <c r="C59" s="24">
        <v>240</v>
      </c>
      <c r="D59" s="2">
        <v>554</v>
      </c>
      <c r="E59" s="1">
        <v>804</v>
      </c>
      <c r="F59" s="1">
        <v>633</v>
      </c>
      <c r="G59" s="1">
        <v>804</v>
      </c>
      <c r="H59" s="2">
        <f>G59-F59</f>
        <v>171</v>
      </c>
      <c r="I59" s="16">
        <f>ROUND(G59/F59*100,0)</f>
        <v>127</v>
      </c>
    </row>
    <row r="60" spans="1:9" ht="14.25" customHeight="1" x14ac:dyDescent="0.2">
      <c r="A60" s="71" t="s">
        <v>48</v>
      </c>
      <c r="B60" s="72"/>
      <c r="C60" s="24">
        <v>250</v>
      </c>
      <c r="D60" s="2">
        <v>2827</v>
      </c>
      <c r="E60" s="1">
        <v>3116</v>
      </c>
      <c r="F60" s="1">
        <v>3543</v>
      </c>
      <c r="G60" s="1">
        <v>3116</v>
      </c>
      <c r="H60" s="2">
        <f t="shared" ref="H60:H64" si="5">G60-F60</f>
        <v>-427</v>
      </c>
      <c r="I60" s="16">
        <f t="shared" ref="I60:I64" si="6">ROUND(G60/F60*100,0)</f>
        <v>88</v>
      </c>
    </row>
    <row r="61" spans="1:9" ht="14.25" customHeight="1" x14ac:dyDescent="0.2">
      <c r="A61" s="71" t="s">
        <v>49</v>
      </c>
      <c r="B61" s="72"/>
      <c r="C61" s="24">
        <v>260</v>
      </c>
      <c r="D61" s="2">
        <v>601</v>
      </c>
      <c r="E61" s="1">
        <v>674</v>
      </c>
      <c r="F61" s="1">
        <v>740</v>
      </c>
      <c r="G61" s="1">
        <v>674</v>
      </c>
      <c r="H61" s="2">
        <f t="shared" si="5"/>
        <v>-66</v>
      </c>
      <c r="I61" s="16">
        <f t="shared" si="6"/>
        <v>91</v>
      </c>
    </row>
    <row r="62" spans="1:9" ht="14.25" customHeight="1" x14ac:dyDescent="0.2">
      <c r="A62" s="71" t="s">
        <v>50</v>
      </c>
      <c r="B62" s="72"/>
      <c r="C62" s="24">
        <v>270</v>
      </c>
      <c r="D62" s="2">
        <v>1</v>
      </c>
      <c r="E62" s="1">
        <v>3</v>
      </c>
      <c r="F62" s="1">
        <v>3</v>
      </c>
      <c r="G62" s="1">
        <v>3</v>
      </c>
      <c r="H62" s="2">
        <f t="shared" si="5"/>
        <v>0</v>
      </c>
      <c r="I62" s="16">
        <f t="shared" si="6"/>
        <v>100</v>
      </c>
    </row>
    <row r="63" spans="1:9" ht="14.25" customHeight="1" x14ac:dyDescent="0.2">
      <c r="A63" s="71" t="s">
        <v>35</v>
      </c>
      <c r="B63" s="72"/>
      <c r="C63" s="24">
        <v>280</v>
      </c>
      <c r="D63" s="2">
        <v>126</v>
      </c>
      <c r="E63" s="1">
        <v>525</v>
      </c>
      <c r="F63" s="1">
        <v>139</v>
      </c>
      <c r="G63" s="1">
        <v>525</v>
      </c>
      <c r="H63" s="2">
        <f t="shared" si="5"/>
        <v>386</v>
      </c>
      <c r="I63" s="16">
        <f t="shared" si="6"/>
        <v>378</v>
      </c>
    </row>
    <row r="64" spans="1:9" ht="14.25" customHeight="1" thickBot="1" x14ac:dyDescent="0.25">
      <c r="A64" s="86" t="s">
        <v>51</v>
      </c>
      <c r="B64" s="80"/>
      <c r="C64" s="26">
        <v>290</v>
      </c>
      <c r="D64" s="20">
        <f>D59+D60+D61+D62+D63</f>
        <v>4109</v>
      </c>
      <c r="E64" s="20">
        <f>E59+E60+E61+E62+E63</f>
        <v>5122</v>
      </c>
      <c r="F64" s="20">
        <f>F59+F60+F61+F62+F63</f>
        <v>5058</v>
      </c>
      <c r="G64" s="20">
        <f>G59+G60+G61+G62+G63</f>
        <v>5122</v>
      </c>
      <c r="H64" s="2">
        <f t="shared" si="5"/>
        <v>64</v>
      </c>
      <c r="I64" s="16">
        <f t="shared" si="6"/>
        <v>101</v>
      </c>
    </row>
    <row r="65" spans="1:9" ht="14.25" customHeight="1" x14ac:dyDescent="0.2">
      <c r="A65" s="87" t="s">
        <v>52</v>
      </c>
      <c r="B65" s="88"/>
      <c r="C65" s="88"/>
      <c r="D65" s="88"/>
      <c r="E65" s="88"/>
      <c r="F65" s="88"/>
      <c r="G65" s="88"/>
      <c r="H65" s="88"/>
      <c r="I65" s="89"/>
    </row>
    <row r="66" spans="1:9" ht="28.15" customHeight="1" x14ac:dyDescent="0.2">
      <c r="A66" s="90" t="s">
        <v>76</v>
      </c>
      <c r="B66" s="70"/>
      <c r="C66" s="25">
        <v>300</v>
      </c>
      <c r="D66" s="5">
        <f>D67+D68+D71+D72</f>
        <v>443</v>
      </c>
      <c r="E66" s="5">
        <f t="shared" ref="E66:G66" si="7">E67+E68+E71+E72</f>
        <v>109</v>
      </c>
      <c r="F66" s="5">
        <f t="shared" si="7"/>
        <v>829</v>
      </c>
      <c r="G66" s="5">
        <f t="shared" si="7"/>
        <v>109</v>
      </c>
      <c r="H66" s="5">
        <f>G66-F66</f>
        <v>-720</v>
      </c>
      <c r="I66" s="48">
        <f t="shared" ref="I66:I67" si="8">G66/F66*100</f>
        <v>13.148371531966225</v>
      </c>
    </row>
    <row r="67" spans="1:9" ht="14.25" customHeight="1" x14ac:dyDescent="0.2">
      <c r="A67" s="71" t="s">
        <v>53</v>
      </c>
      <c r="B67" s="72"/>
      <c r="C67" s="24">
        <v>301</v>
      </c>
      <c r="D67" s="2"/>
      <c r="E67" s="1"/>
      <c r="F67" s="1">
        <v>24</v>
      </c>
      <c r="G67" s="1"/>
      <c r="H67" s="5">
        <f t="shared" ref="H67:H72" si="9">G67-F67</f>
        <v>-24</v>
      </c>
      <c r="I67" s="48">
        <f t="shared" si="8"/>
        <v>0</v>
      </c>
    </row>
    <row r="68" spans="1:9" ht="28.5" customHeight="1" x14ac:dyDescent="0.2">
      <c r="A68" s="78" t="s">
        <v>54</v>
      </c>
      <c r="B68" s="70"/>
      <c r="C68" s="24">
        <v>302</v>
      </c>
      <c r="D68" s="5">
        <v>443</v>
      </c>
      <c r="E68" s="4"/>
      <c r="F68" s="4">
        <v>800</v>
      </c>
      <c r="G68" s="4">
        <v>0</v>
      </c>
      <c r="H68" s="5">
        <f t="shared" si="9"/>
        <v>-800</v>
      </c>
      <c r="I68" s="48">
        <f>G68/F68*100</f>
        <v>0</v>
      </c>
    </row>
    <row r="69" spans="1:9" ht="28.5" customHeight="1" x14ac:dyDescent="0.2">
      <c r="A69" s="78" t="s">
        <v>55</v>
      </c>
      <c r="B69" s="70"/>
      <c r="C69" s="24">
        <v>303</v>
      </c>
      <c r="D69" s="5"/>
      <c r="E69" s="4"/>
      <c r="F69" s="4"/>
      <c r="G69" s="4"/>
      <c r="H69" s="5"/>
      <c r="I69" s="48"/>
    </row>
    <row r="70" spans="1:9" x14ac:dyDescent="0.2">
      <c r="A70" s="69" t="s">
        <v>89</v>
      </c>
      <c r="B70" s="70"/>
      <c r="C70" s="24">
        <v>304</v>
      </c>
      <c r="D70" s="5">
        <f>D71+D72</f>
        <v>0</v>
      </c>
      <c r="E70" s="5">
        <f t="shared" ref="E70:G70" si="10">E71+E72</f>
        <v>109</v>
      </c>
      <c r="F70" s="5">
        <f>F71</f>
        <v>5</v>
      </c>
      <c r="G70" s="5">
        <f t="shared" si="10"/>
        <v>109</v>
      </c>
      <c r="H70" s="5">
        <f t="shared" si="9"/>
        <v>104</v>
      </c>
      <c r="I70" s="48">
        <f t="shared" ref="I70:I82" si="11">G70/F70*100</f>
        <v>2180</v>
      </c>
    </row>
    <row r="71" spans="1:9" ht="29.45" customHeight="1" x14ac:dyDescent="0.2">
      <c r="A71" s="71" t="s">
        <v>56</v>
      </c>
      <c r="B71" s="72"/>
      <c r="C71" s="3" t="s">
        <v>57</v>
      </c>
      <c r="D71" s="5"/>
      <c r="E71" s="4">
        <v>0</v>
      </c>
      <c r="F71" s="4">
        <v>5</v>
      </c>
      <c r="G71" s="4"/>
      <c r="H71" s="5">
        <f t="shared" si="9"/>
        <v>-5</v>
      </c>
      <c r="I71" s="48">
        <f t="shared" si="11"/>
        <v>0</v>
      </c>
    </row>
    <row r="72" spans="1:9" ht="14.25" customHeight="1" x14ac:dyDescent="0.2">
      <c r="A72" s="69" t="s">
        <v>107</v>
      </c>
      <c r="B72" s="72"/>
      <c r="C72" s="3" t="s">
        <v>58</v>
      </c>
      <c r="D72" s="2"/>
      <c r="E72" s="1">
        <v>109</v>
      </c>
      <c r="F72" s="1"/>
      <c r="G72" s="1">
        <v>109</v>
      </c>
      <c r="H72" s="5">
        <f t="shared" si="9"/>
        <v>109</v>
      </c>
      <c r="I72" s="48" t="e">
        <f t="shared" si="11"/>
        <v>#DIV/0!</v>
      </c>
    </row>
    <row r="73" spans="1:9" ht="28.15" customHeight="1" x14ac:dyDescent="0.2">
      <c r="A73" s="84" t="s">
        <v>59</v>
      </c>
      <c r="B73" s="85"/>
      <c r="C73" s="25">
        <v>310</v>
      </c>
      <c r="D73" s="5"/>
      <c r="E73" s="4"/>
      <c r="F73" s="4"/>
      <c r="G73" s="4"/>
      <c r="H73" s="5"/>
      <c r="I73" s="48" t="e">
        <f t="shared" si="11"/>
        <v>#DIV/0!</v>
      </c>
    </row>
    <row r="74" spans="1:9" ht="27.6" customHeight="1" x14ac:dyDescent="0.2">
      <c r="A74" s="69" t="s">
        <v>90</v>
      </c>
      <c r="B74" s="70"/>
      <c r="C74" s="24">
        <v>311</v>
      </c>
      <c r="D74" s="5"/>
      <c r="E74" s="4"/>
      <c r="F74" s="4"/>
      <c r="G74" s="4"/>
      <c r="H74" s="5"/>
      <c r="I74" s="48" t="e">
        <f t="shared" si="11"/>
        <v>#DIV/0!</v>
      </c>
    </row>
    <row r="75" spans="1:9" ht="14.25" customHeight="1" x14ac:dyDescent="0.2">
      <c r="A75" s="71" t="s">
        <v>60</v>
      </c>
      <c r="B75" s="72"/>
      <c r="C75" s="24">
        <v>312</v>
      </c>
      <c r="D75" s="2"/>
      <c r="E75" s="1"/>
      <c r="F75" s="1"/>
      <c r="G75" s="1"/>
      <c r="H75" s="2"/>
      <c r="I75" s="48" t="e">
        <f t="shared" si="11"/>
        <v>#DIV/0!</v>
      </c>
    </row>
    <row r="76" spans="1:9" ht="14.25" customHeight="1" x14ac:dyDescent="0.2">
      <c r="A76" s="71" t="s">
        <v>61</v>
      </c>
      <c r="B76" s="72"/>
      <c r="C76" s="24">
        <v>313</v>
      </c>
      <c r="D76" s="2"/>
      <c r="E76" s="1"/>
      <c r="F76" s="1"/>
      <c r="G76" s="1"/>
      <c r="H76" s="2"/>
      <c r="I76" s="48" t="e">
        <f t="shared" si="11"/>
        <v>#DIV/0!</v>
      </c>
    </row>
    <row r="77" spans="1:9" ht="29.45" customHeight="1" x14ac:dyDescent="0.2">
      <c r="A77" s="84" t="s">
        <v>62</v>
      </c>
      <c r="B77" s="85"/>
      <c r="C77" s="25">
        <v>320</v>
      </c>
      <c r="D77" s="51">
        <f>D78+D79</f>
        <v>677</v>
      </c>
      <c r="E77" s="51">
        <f>E78+E79</f>
        <v>737</v>
      </c>
      <c r="F77" s="51">
        <f>F78+F79</f>
        <v>876</v>
      </c>
      <c r="G77" s="51">
        <f>G78+G79</f>
        <v>737</v>
      </c>
      <c r="H77" s="51">
        <f>G77-F77</f>
        <v>-139</v>
      </c>
      <c r="I77" s="48">
        <f t="shared" si="11"/>
        <v>84.132420091324207</v>
      </c>
    </row>
    <row r="78" spans="1:9" ht="42" customHeight="1" x14ac:dyDescent="0.2">
      <c r="A78" s="69" t="s">
        <v>77</v>
      </c>
      <c r="B78" s="70"/>
      <c r="C78" s="24">
        <v>321</v>
      </c>
      <c r="D78" s="51">
        <v>626</v>
      </c>
      <c r="E78" s="15">
        <v>687</v>
      </c>
      <c r="F78" s="15">
        <v>820</v>
      </c>
      <c r="G78" s="15">
        <v>687</v>
      </c>
      <c r="H78" s="51">
        <f t="shared" ref="H78:H82" si="12">G78-F78</f>
        <v>-133</v>
      </c>
      <c r="I78" s="48">
        <f t="shared" si="11"/>
        <v>83.780487804878049</v>
      </c>
    </row>
    <row r="79" spans="1:9" ht="14.25" customHeight="1" x14ac:dyDescent="0.2">
      <c r="A79" s="69" t="s">
        <v>97</v>
      </c>
      <c r="B79" s="72"/>
      <c r="C79" s="24">
        <v>322</v>
      </c>
      <c r="D79" s="54">
        <v>51</v>
      </c>
      <c r="E79" s="57">
        <v>50</v>
      </c>
      <c r="F79" s="57">
        <v>56</v>
      </c>
      <c r="G79" s="57">
        <v>50</v>
      </c>
      <c r="H79" s="51">
        <f t="shared" si="12"/>
        <v>-6</v>
      </c>
      <c r="I79" s="48">
        <f t="shared" si="11"/>
        <v>89.285714285714292</v>
      </c>
    </row>
    <row r="80" spans="1:9" ht="14.25" customHeight="1" x14ac:dyDescent="0.2">
      <c r="A80" s="71" t="s">
        <v>63</v>
      </c>
      <c r="B80" s="72"/>
      <c r="C80" s="24">
        <v>330</v>
      </c>
      <c r="D80" s="51">
        <f>D81+D82</f>
        <v>608</v>
      </c>
      <c r="E80" s="51">
        <f>E81+E82</f>
        <v>632</v>
      </c>
      <c r="F80" s="51">
        <f>F81+F82</f>
        <v>765</v>
      </c>
      <c r="G80" s="51">
        <f>G81+G82</f>
        <v>632</v>
      </c>
      <c r="H80" s="51">
        <f t="shared" si="12"/>
        <v>-133</v>
      </c>
      <c r="I80" s="48">
        <f t="shared" si="11"/>
        <v>82.614379084967311</v>
      </c>
    </row>
    <row r="81" spans="1:9" ht="14.25" customHeight="1" x14ac:dyDescent="0.2">
      <c r="A81" s="69" t="s">
        <v>95</v>
      </c>
      <c r="B81" s="72"/>
      <c r="C81" s="24">
        <v>331</v>
      </c>
      <c r="D81" s="51">
        <v>545</v>
      </c>
      <c r="E81" s="15">
        <v>598</v>
      </c>
      <c r="F81" s="15">
        <v>672</v>
      </c>
      <c r="G81" s="15">
        <v>598</v>
      </c>
      <c r="H81" s="51">
        <f t="shared" si="12"/>
        <v>-74</v>
      </c>
      <c r="I81" s="48">
        <f t="shared" si="11"/>
        <v>88.988095238095227</v>
      </c>
    </row>
    <row r="82" spans="1:9" ht="25.5" customHeight="1" thickBot="1" x14ac:dyDescent="0.25">
      <c r="A82" s="79" t="s">
        <v>106</v>
      </c>
      <c r="B82" s="80"/>
      <c r="C82" s="26">
        <v>332</v>
      </c>
      <c r="D82" s="52">
        <v>63</v>
      </c>
      <c r="E82" s="53">
        <v>34</v>
      </c>
      <c r="F82" s="53">
        <v>93</v>
      </c>
      <c r="G82" s="53">
        <v>34</v>
      </c>
      <c r="H82" s="51">
        <f t="shared" si="12"/>
        <v>-59</v>
      </c>
      <c r="I82" s="48">
        <f t="shared" si="11"/>
        <v>36.55913978494624</v>
      </c>
    </row>
    <row r="83" spans="1:9" ht="14.25" customHeight="1" x14ac:dyDescent="0.2">
      <c r="A83" s="81" t="s">
        <v>105</v>
      </c>
      <c r="B83" s="82"/>
      <c r="C83" s="82"/>
      <c r="D83" s="82"/>
      <c r="E83" s="82"/>
      <c r="F83" s="82"/>
      <c r="G83" s="82"/>
      <c r="H83" s="82"/>
      <c r="I83" s="83"/>
    </row>
    <row r="84" spans="1:9" ht="14.25" customHeight="1" x14ac:dyDescent="0.2">
      <c r="A84" s="71" t="s">
        <v>64</v>
      </c>
      <c r="B84" s="72"/>
      <c r="C84" s="24">
        <v>340</v>
      </c>
      <c r="D84" s="2">
        <v>0</v>
      </c>
      <c r="E84" s="1"/>
      <c r="F84" s="1">
        <v>0</v>
      </c>
      <c r="G84" s="1">
        <v>0</v>
      </c>
      <c r="H84" s="2"/>
      <c r="I84" s="16"/>
    </row>
    <row r="85" spans="1:9" ht="14.25" customHeight="1" x14ac:dyDescent="0.2">
      <c r="A85" s="71" t="s">
        <v>65</v>
      </c>
      <c r="B85" s="72"/>
      <c r="C85" s="24">
        <v>341</v>
      </c>
      <c r="D85" s="2"/>
      <c r="E85" s="1"/>
      <c r="F85" s="1"/>
      <c r="G85" s="1"/>
      <c r="H85" s="2"/>
      <c r="I85" s="16"/>
    </row>
    <row r="86" spans="1:9" ht="28.9" customHeight="1" x14ac:dyDescent="0.2">
      <c r="A86" s="69" t="s">
        <v>78</v>
      </c>
      <c r="B86" s="70"/>
      <c r="C86" s="24">
        <v>350</v>
      </c>
      <c r="D86" s="5">
        <f>D87</f>
        <v>0</v>
      </c>
      <c r="E86" s="4">
        <f>E88</f>
        <v>0</v>
      </c>
      <c r="F86" s="4">
        <f>F87</f>
        <v>0</v>
      </c>
      <c r="G86" s="4">
        <f>G87</f>
        <v>0</v>
      </c>
      <c r="H86" s="5">
        <f>G86-F86</f>
        <v>0</v>
      </c>
      <c r="I86" s="17"/>
    </row>
    <row r="87" spans="1:9" ht="14.25" customHeight="1" x14ac:dyDescent="0.2">
      <c r="A87" s="71" t="s">
        <v>65</v>
      </c>
      <c r="B87" s="72"/>
      <c r="C87" s="24">
        <v>351</v>
      </c>
      <c r="D87" s="2"/>
      <c r="E87" s="1"/>
      <c r="F87" s="1"/>
      <c r="G87" s="1"/>
      <c r="H87" s="2">
        <f>G87-F87</f>
        <v>0</v>
      </c>
      <c r="I87" s="16"/>
    </row>
    <row r="88" spans="1:9" x14ac:dyDescent="0.2">
      <c r="A88" s="69" t="s">
        <v>79</v>
      </c>
      <c r="B88" s="70"/>
      <c r="C88" s="24">
        <v>360</v>
      </c>
      <c r="D88" s="5">
        <v>0</v>
      </c>
      <c r="E88" s="4"/>
      <c r="F88" s="4">
        <v>0</v>
      </c>
      <c r="G88" s="4">
        <f>G89</f>
        <v>0</v>
      </c>
      <c r="H88" s="5">
        <f>G88-F88</f>
        <v>0</v>
      </c>
      <c r="I88" s="17" t="e">
        <f>(G88/F88)*100</f>
        <v>#DIV/0!</v>
      </c>
    </row>
    <row r="89" spans="1:9" ht="14.25" customHeight="1" x14ac:dyDescent="0.2">
      <c r="A89" s="71" t="s">
        <v>65</v>
      </c>
      <c r="B89" s="72"/>
      <c r="C89" s="24">
        <v>361</v>
      </c>
      <c r="D89" s="2"/>
      <c r="E89" s="1"/>
      <c r="F89" s="1">
        <v>0</v>
      </c>
      <c r="G89" s="1"/>
      <c r="H89" s="5">
        <f>G89-F89</f>
        <v>0</v>
      </c>
      <c r="I89" s="17" t="e">
        <f>(G89/F89)*100</f>
        <v>#DIV/0!</v>
      </c>
    </row>
    <row r="90" spans="1:9" ht="28.5" customHeight="1" x14ac:dyDescent="0.2">
      <c r="A90" s="78" t="s">
        <v>66</v>
      </c>
      <c r="B90" s="70"/>
      <c r="C90" s="24">
        <v>370</v>
      </c>
      <c r="D90" s="5">
        <v>0</v>
      </c>
      <c r="E90" s="4"/>
      <c r="F90" s="4">
        <v>0</v>
      </c>
      <c r="G90" s="4">
        <v>0</v>
      </c>
      <c r="H90" s="5"/>
      <c r="I90" s="17"/>
    </row>
    <row r="91" spans="1:9" ht="14.25" customHeight="1" x14ac:dyDescent="0.2">
      <c r="A91" s="71" t="s">
        <v>65</v>
      </c>
      <c r="B91" s="72"/>
      <c r="C91" s="24">
        <v>371</v>
      </c>
      <c r="D91" s="2"/>
      <c r="E91" s="1"/>
      <c r="F91" s="1"/>
      <c r="G91" s="1"/>
      <c r="H91" s="2"/>
      <c r="I91" s="16"/>
    </row>
    <row r="92" spans="1:9" ht="40.9" customHeight="1" x14ac:dyDescent="0.2">
      <c r="A92" s="69" t="s">
        <v>80</v>
      </c>
      <c r="B92" s="70"/>
      <c r="C92" s="24">
        <v>380</v>
      </c>
      <c r="D92" s="5">
        <f>D93</f>
        <v>0</v>
      </c>
      <c r="E92" s="4"/>
      <c r="F92" s="4">
        <f>F93</f>
        <v>0</v>
      </c>
      <c r="G92" s="4"/>
      <c r="H92" s="5">
        <f>G92-F92</f>
        <v>0</v>
      </c>
      <c r="I92" s="17"/>
    </row>
    <row r="93" spans="1:9" ht="14.25" customHeight="1" x14ac:dyDescent="0.2">
      <c r="A93" s="71" t="s">
        <v>65</v>
      </c>
      <c r="B93" s="72"/>
      <c r="C93" s="24">
        <v>381</v>
      </c>
      <c r="D93" s="2"/>
      <c r="E93" s="1">
        <f>E92</f>
        <v>0</v>
      </c>
      <c r="F93" s="1"/>
      <c r="G93" s="1">
        <f>G92</f>
        <v>0</v>
      </c>
      <c r="H93" s="2">
        <f>G93-F93</f>
        <v>0</v>
      </c>
      <c r="I93" s="16"/>
    </row>
    <row r="94" spans="1:9" x14ac:dyDescent="0.2">
      <c r="A94" s="69" t="s">
        <v>91</v>
      </c>
      <c r="B94" s="70"/>
      <c r="C94" s="24">
        <v>390</v>
      </c>
      <c r="D94" s="4">
        <f t="shared" ref="D94:G95" si="13">D84+D86+D88+D90+D92</f>
        <v>0</v>
      </c>
      <c r="E94" s="4">
        <f t="shared" si="13"/>
        <v>0</v>
      </c>
      <c r="F94" s="4">
        <f t="shared" si="13"/>
        <v>0</v>
      </c>
      <c r="G94" s="4">
        <f t="shared" si="13"/>
        <v>0</v>
      </c>
      <c r="H94" s="5">
        <f>G94-F94</f>
        <v>0</v>
      </c>
      <c r="I94" s="55" t="e">
        <f>G94/F94*100</f>
        <v>#DIV/0!</v>
      </c>
    </row>
    <row r="95" spans="1:9" ht="28.5" customHeight="1" thickBot="1" x14ac:dyDescent="0.25">
      <c r="A95" s="73" t="s">
        <v>67</v>
      </c>
      <c r="B95" s="74"/>
      <c r="C95" s="30">
        <v>391</v>
      </c>
      <c r="D95" s="31">
        <f>D85+D87+D89+D91+D93</f>
        <v>0</v>
      </c>
      <c r="E95" s="32">
        <f t="shared" si="13"/>
        <v>0</v>
      </c>
      <c r="F95" s="32">
        <f t="shared" si="13"/>
        <v>0</v>
      </c>
      <c r="G95" s="32">
        <f t="shared" si="13"/>
        <v>0</v>
      </c>
      <c r="H95" s="31">
        <f>G95-F95</f>
        <v>0</v>
      </c>
      <c r="I95" s="55" t="e">
        <f>G95/F95*100</f>
        <v>#DIV/0!</v>
      </c>
    </row>
    <row r="96" spans="1:9" ht="14.25" customHeight="1" x14ac:dyDescent="0.2">
      <c r="A96" s="75" t="s">
        <v>68</v>
      </c>
      <c r="B96" s="76"/>
      <c r="C96" s="76"/>
      <c r="D96" s="76"/>
      <c r="E96" s="76"/>
      <c r="F96" s="76"/>
      <c r="G96" s="76"/>
      <c r="H96" s="76"/>
      <c r="I96" s="77"/>
    </row>
    <row r="97" spans="1:11" ht="14.25" customHeight="1" x14ac:dyDescent="0.2">
      <c r="A97" s="61" t="s">
        <v>69</v>
      </c>
      <c r="B97" s="62"/>
      <c r="C97" s="33">
        <v>400</v>
      </c>
      <c r="D97" s="12">
        <v>97</v>
      </c>
      <c r="E97" s="12">
        <v>92</v>
      </c>
      <c r="F97" s="12">
        <v>106</v>
      </c>
      <c r="G97" s="12">
        <v>92</v>
      </c>
      <c r="H97" s="12">
        <f>G97-F97</f>
        <v>-14</v>
      </c>
      <c r="I97" s="49">
        <f>G97/F97*100</f>
        <v>86.79245283018868</v>
      </c>
      <c r="K97" s="50"/>
    </row>
    <row r="98" spans="1:11" ht="14.25" customHeight="1" x14ac:dyDescent="0.2">
      <c r="A98" s="61" t="s">
        <v>70</v>
      </c>
      <c r="B98" s="62"/>
      <c r="C98" s="33">
        <v>410</v>
      </c>
      <c r="D98" s="12">
        <v>62966</v>
      </c>
      <c r="E98" s="12">
        <v>38530</v>
      </c>
      <c r="F98" s="12">
        <v>62570</v>
      </c>
      <c r="G98" s="12">
        <v>38530</v>
      </c>
      <c r="H98" s="12">
        <f>G98-F98</f>
        <v>-24040</v>
      </c>
      <c r="I98" s="49">
        <f t="shared" ref="I98" si="14">G98/F98*100</f>
        <v>61.579031484737087</v>
      </c>
    </row>
    <row r="99" spans="1:11" ht="14.25" customHeight="1" x14ac:dyDescent="0.2">
      <c r="A99" s="61" t="s">
        <v>71</v>
      </c>
      <c r="B99" s="62"/>
      <c r="C99" s="33">
        <v>420</v>
      </c>
      <c r="D99" s="12"/>
      <c r="E99" s="12"/>
      <c r="F99" s="12"/>
      <c r="G99" s="12"/>
      <c r="H99" s="12"/>
      <c r="I99" s="49"/>
    </row>
    <row r="100" spans="1:11" ht="31.15" customHeight="1" thickBot="1" x14ac:dyDescent="0.25">
      <c r="A100" s="63" t="s">
        <v>92</v>
      </c>
      <c r="B100" s="64"/>
      <c r="C100" s="34">
        <v>430</v>
      </c>
      <c r="D100" s="35"/>
      <c r="E100" s="35"/>
      <c r="F100" s="35"/>
      <c r="G100" s="35"/>
      <c r="H100" s="35"/>
      <c r="I100" s="49"/>
    </row>
    <row r="102" spans="1:11" s="28" customFormat="1" ht="18.75" x14ac:dyDescent="0.2">
      <c r="A102" s="65" t="s">
        <v>81</v>
      </c>
      <c r="B102" s="65"/>
      <c r="C102" s="29"/>
      <c r="D102" s="66"/>
      <c r="E102" s="66"/>
      <c r="G102" s="67" t="s">
        <v>101</v>
      </c>
      <c r="H102" s="68"/>
      <c r="I102" s="68"/>
    </row>
    <row r="103" spans="1:11" x14ac:dyDescent="0.2">
      <c r="D103" s="59" t="s">
        <v>82</v>
      </c>
      <c r="E103" s="60"/>
      <c r="H103" s="27" t="s">
        <v>100</v>
      </c>
    </row>
  </sheetData>
  <mergeCells count="109">
    <mergeCell ref="A6:D6"/>
    <mergeCell ref="A7:D7"/>
    <mergeCell ref="E7:H7"/>
    <mergeCell ref="A8:D8"/>
    <mergeCell ref="E8:H8"/>
    <mergeCell ref="A9:I9"/>
    <mergeCell ref="A1:D1"/>
    <mergeCell ref="E1:H1"/>
    <mergeCell ref="A2:D2"/>
    <mergeCell ref="A3:D3"/>
    <mergeCell ref="A4:D4"/>
    <mergeCell ref="A5:D5"/>
    <mergeCell ref="A14:B14"/>
    <mergeCell ref="A15:I15"/>
    <mergeCell ref="A16:B16"/>
    <mergeCell ref="A17:B17"/>
    <mergeCell ref="A18:B18"/>
    <mergeCell ref="A19:B19"/>
    <mergeCell ref="A10:I10"/>
    <mergeCell ref="A11:J11"/>
    <mergeCell ref="A12:B13"/>
    <mergeCell ref="C12:C13"/>
    <mergeCell ref="D12:E12"/>
    <mergeCell ref="F12:I12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62:B62"/>
    <mergeCell ref="A63:B63"/>
    <mergeCell ref="A64:B64"/>
    <mergeCell ref="A65:I65"/>
    <mergeCell ref="A66:B66"/>
    <mergeCell ref="A67:B67"/>
    <mergeCell ref="A56:B56"/>
    <mergeCell ref="A57:B57"/>
    <mergeCell ref="A58:I58"/>
    <mergeCell ref="A59:B59"/>
    <mergeCell ref="A60:B60"/>
    <mergeCell ref="A61:B61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86:B86"/>
    <mergeCell ref="A87:B87"/>
    <mergeCell ref="A88:B88"/>
    <mergeCell ref="A89:B89"/>
    <mergeCell ref="A90:B90"/>
    <mergeCell ref="A91:B91"/>
    <mergeCell ref="A80:B80"/>
    <mergeCell ref="A81:B81"/>
    <mergeCell ref="A82:B82"/>
    <mergeCell ref="A83:I83"/>
    <mergeCell ref="A84:B84"/>
    <mergeCell ref="A85:B85"/>
    <mergeCell ref="D103:E103"/>
    <mergeCell ref="A98:B98"/>
    <mergeCell ref="A99:B99"/>
    <mergeCell ref="A100:B100"/>
    <mergeCell ref="A102:B102"/>
    <mergeCell ref="D102:E102"/>
    <mergeCell ref="G102:I102"/>
    <mergeCell ref="A92:B92"/>
    <mergeCell ref="A93:B93"/>
    <mergeCell ref="A94:B94"/>
    <mergeCell ref="A95:B95"/>
    <mergeCell ref="A96:I96"/>
    <mergeCell ref="A97:B97"/>
  </mergeCells>
  <pageMargins left="0.70866141732283472" right="0.31496062992125984" top="0.31496062992125984" bottom="0.31496062992125984" header="0.31496062992125984" footer="0.31496062992125984"/>
  <pageSetup paperSize="9" scale="86" fitToHeight="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1кв.2023</vt:lpstr>
      <vt:lpstr>'1кв.2023'!Область_печати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SDS</dc:creator>
  <cp:lastModifiedBy>Пользователь Windows</cp:lastModifiedBy>
  <cp:lastPrinted>2023-02-08T12:32:53Z</cp:lastPrinted>
  <dcterms:created xsi:type="dcterms:W3CDTF">2020-04-07T12:05:24Z</dcterms:created>
  <dcterms:modified xsi:type="dcterms:W3CDTF">2023-05-17T05:55:00Z</dcterms:modified>
</cp:coreProperties>
</file>