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9432" windowHeight="12036" activeTab="0"/>
  </bookViews>
  <sheets>
    <sheet name="додаток 1" sheetId="1" r:id="rId1"/>
  </sheets>
  <definedNames>
    <definedName name="_xlnm.Print_Area" localSheetId="0">'додаток 1'!$A$1:$O$173</definedName>
  </definedNames>
  <calcPr fullCalcOnLoad="1"/>
</workbook>
</file>

<file path=xl/sharedStrings.xml><?xml version="1.0" encoding="utf-8"?>
<sst xmlns="http://schemas.openxmlformats.org/spreadsheetml/2006/main" count="269" uniqueCount="77">
  <si>
    <t>Загальний фонд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</si>
  <si>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</si>
  <si>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за кодами економічної класифікації видатків бюджету або класифікації кредитування бюджету</t>
  </si>
  <si>
    <t>з них:</t>
  </si>
  <si>
    <t>(Найменування головного розпорядника коштів державного бюджету)</t>
  </si>
  <si>
    <t>Разом</t>
  </si>
  <si>
    <t>тис грн.</t>
  </si>
  <si>
    <t>Наказ Міністерства фінансів України</t>
  </si>
  <si>
    <t>Код функціональної класифікації видатків та кредитування бюджету</t>
  </si>
  <si>
    <t>ЗАТВЕРДЖЕНО</t>
  </si>
  <si>
    <t>Спеціальний фонд</t>
  </si>
  <si>
    <t>Видатки всього</t>
  </si>
  <si>
    <t xml:space="preserve">01 грудня 2010 р.  №1489   </t>
  </si>
  <si>
    <t xml:space="preserve">Інформація </t>
  </si>
  <si>
    <t>про бюджет за бюджетними програмами з деталізацією</t>
  </si>
  <si>
    <t>Управління житлово-комунального господарства виконавчого комітету Коростенської міської ради</t>
  </si>
  <si>
    <t>Додаток 1</t>
  </si>
  <si>
    <t>Найменування згідно з  програмною класифікацією видатків та кредитування бюджету</t>
  </si>
  <si>
    <t xml:space="preserve">Відсоток виконання </t>
  </si>
  <si>
    <t xml:space="preserve">2110 </t>
  </si>
  <si>
    <t xml:space="preserve">Оплата працi </t>
  </si>
  <si>
    <t xml:space="preserve">2120 </t>
  </si>
  <si>
    <t>Нарахування на оплату праці</t>
  </si>
  <si>
    <t>Предмети, матеріали, обладнання та інвентар</t>
  </si>
  <si>
    <t xml:space="preserve">2210 </t>
  </si>
  <si>
    <t>Оплата послуг (крім комунальних)</t>
  </si>
  <si>
    <t xml:space="preserve">2240  </t>
  </si>
  <si>
    <t xml:space="preserve">2250 </t>
  </si>
  <si>
    <t>Видатки на вiдрядження</t>
  </si>
  <si>
    <t xml:space="preserve">2610 </t>
  </si>
  <si>
    <t>Субсидiї та поточнi трансферти пiдприємствам (установам, органiзацiям)</t>
  </si>
  <si>
    <t>Реконструкція та реставрація</t>
  </si>
  <si>
    <t xml:space="preserve">3210 </t>
  </si>
  <si>
    <t>Капiтальнi трансферти пiдприємствам (установам, органiзацiям)</t>
  </si>
  <si>
    <t xml:space="preserve">2240 </t>
  </si>
  <si>
    <t xml:space="preserve">3130 </t>
  </si>
  <si>
    <t xml:space="preserve">3140 </t>
  </si>
  <si>
    <t>Разом за КПКВК</t>
  </si>
  <si>
    <t xml:space="preserve">1210160  Керівництво і управління у відповідній сфері у містах (місті Києві), селищах, селах, об’єднаних територіальних громадах </t>
  </si>
  <si>
    <t>Капiтальний ремонт</t>
  </si>
  <si>
    <t>1216012 Забезпечення діяльності з виробництва, транспортування, постачання теплової енергії</t>
  </si>
  <si>
    <t>1216030 Організація благоустрою нгаселених пунтків</t>
  </si>
  <si>
    <t>1216090  Інша діяльність у сфері житлово-комунального господарства</t>
  </si>
  <si>
    <t>1217310 Будівництво об’єктів житлово-комунального господарства</t>
  </si>
  <si>
    <t>1217461  Утримання та розвиток автомобільних доріг та дорожньої інфраструктури  за рахунок коштів місцевого бюджету</t>
  </si>
  <si>
    <t>1217670  Внески до статутного капіталу суб'єктів господарювання</t>
  </si>
  <si>
    <t>1218312 Утилізація відходів</t>
  </si>
  <si>
    <t>1217370  Реалізація інших заходів щодо соціально-економічного розвитку територій</t>
  </si>
  <si>
    <t>2280</t>
  </si>
  <si>
    <t>Дослідження і розробки, окремі заходи  по реалізації державних (регіональних) програм</t>
  </si>
  <si>
    <t>Вик. ЗосимчукЛ. 963698</t>
  </si>
  <si>
    <t>План на 2020 рік з урахуванням внесених змін</t>
  </si>
  <si>
    <t>Касове виконання за 2020 рік</t>
  </si>
  <si>
    <t>1216040 Заходи, пов’язані з поліпшенням питної води</t>
  </si>
  <si>
    <t>1217363 Виконання інвестиційних проектів в рамках здійснення заходів щодо соціально-економічного розвитку окремих територій</t>
  </si>
  <si>
    <t>2610</t>
  </si>
  <si>
    <t>Заступник начальника управління з фінансових питань -                                                                                                                    начальник відділу - головний бухгалтер</t>
  </si>
  <si>
    <t>Ольга ГОРБАНЬ</t>
  </si>
  <si>
    <t>1216013 Забезпечення діяльності водопровідно-каналізаційного господарства</t>
  </si>
  <si>
    <t>2250</t>
  </si>
  <si>
    <t>1217380  Виконання інвестиційних проектів за рахунок інших субвенцій з державного бюджету</t>
  </si>
  <si>
    <t>КПКВК  1216071 Відшкодування різниці між розміром ціни(тарифу)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(надання)</t>
  </si>
  <si>
    <t>1211021   Надання загальної середньої освіти закладами загальної середньої освіти</t>
  </si>
  <si>
    <t>1212111  Первинна медична допомога населенню, що надається центрами первинної медичної (медико-санітарної) допомоги</t>
  </si>
  <si>
    <t>КПКВК  1211261 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</si>
  <si>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3120</t>
  </si>
  <si>
    <t>Капiтальне будівництво</t>
  </si>
  <si>
    <t>КПКВК  1216011 Експлуатація та технічне обслуговування житлового фонду</t>
  </si>
  <si>
    <t>3210</t>
  </si>
  <si>
    <t>Капітальні трансферти пiдприємствам (установам, органiзацiям)</t>
  </si>
  <si>
    <t>КПКВК  1216015 Забезпечення надійної та безперебійної експлуатації ліфтів</t>
  </si>
  <si>
    <t>КПКВК  1216020 Забезпечення функціонування підприємств, установ та організацій, що виробляють, виконують та/або надають житлово-комунальні послуги</t>
  </si>
  <si>
    <t>КПКВК  1217693 Інші заходи, пов’язані з економічною діяльністю</t>
  </si>
  <si>
    <t>КПКВК 1218110 Заходи із запобігання та ліквідації надзвичайних ситуацій та наслідків стихійного лиха</t>
  </si>
  <si>
    <t>за 2023 рік</t>
  </si>
  <si>
    <t>План на 2023 рік з урахуванням внесених змін</t>
  </si>
  <si>
    <t>Касове виконання за 2023 рік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</si>
</sst>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" fillId="19" borderId="1" applyNumberFormat="0" applyAlignment="0" applyProtection="0"/>
    <xf numFmtId="0" fontId="34" fillId="39" borderId="2" applyNumberFormat="0" applyAlignment="0" applyProtection="0"/>
    <xf numFmtId="0" fontId="35" fillId="40" borderId="3" applyNumberFormat="0" applyAlignment="0" applyProtection="0"/>
    <xf numFmtId="0" fontId="36" fillId="40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38" fillId="0" borderId="8" applyNumberFormat="0" applyFill="0" applyAlignment="0" applyProtection="0"/>
    <xf numFmtId="0" fontId="9" fillId="41" borderId="9" applyNumberFormat="0" applyAlignment="0" applyProtection="0"/>
    <xf numFmtId="0" fontId="39" fillId="42" borderId="10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11" fillId="44" borderId="1" applyNumberFormat="0" applyAlignment="0" applyProtection="0"/>
    <xf numFmtId="0" fontId="42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43" fillId="45" borderId="0" applyNumberFormat="0" applyBorder="0" applyAlignment="0" applyProtection="0"/>
    <xf numFmtId="0" fontId="1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2" applyNumberFormat="0" applyFon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4" fillId="44" borderId="14" applyNumberFormat="0" applyAlignment="0" applyProtection="0"/>
    <xf numFmtId="0" fontId="45" fillId="0" borderId="15" applyNumberFormat="0" applyFill="0" applyAlignment="0" applyProtection="0"/>
    <xf numFmtId="0" fontId="15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207">
    <xf numFmtId="0" fontId="0" fillId="0" borderId="0" xfId="0" applyAlignment="1">
      <alignment/>
    </xf>
    <xf numFmtId="49" fontId="21" fillId="0" borderId="16" xfId="0" applyNumberFormat="1" applyFont="1" applyFill="1" applyBorder="1" applyAlignment="1" applyProtection="1">
      <alignment horizontal="center"/>
      <protection/>
    </xf>
    <xf numFmtId="49" fontId="21" fillId="0" borderId="17" xfId="0" applyNumberFormat="1" applyFont="1" applyBorder="1" applyAlignment="1">
      <alignment horizontal="center"/>
    </xf>
    <xf numFmtId="173" fontId="21" fillId="19" borderId="16" xfId="0" applyNumberFormat="1" applyFont="1" applyFill="1" applyBorder="1" applyAlignment="1" applyProtection="1">
      <alignment horizontal="right"/>
      <protection/>
    </xf>
    <xf numFmtId="49" fontId="21" fillId="0" borderId="18" xfId="0" applyNumberFormat="1" applyFont="1" applyFill="1" applyBorder="1" applyAlignment="1" applyProtection="1">
      <alignment horizontal="center"/>
      <protection/>
    </xf>
    <xf numFmtId="173" fontId="18" fillId="0" borderId="18" xfId="0" applyNumberFormat="1" applyFont="1" applyFill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173" fontId="22" fillId="0" borderId="18" xfId="0" applyNumberFormat="1" applyFont="1" applyFill="1" applyBorder="1" applyAlignment="1" applyProtection="1">
      <alignment horizontal="right" vertical="center"/>
      <protection/>
    </xf>
    <xf numFmtId="173" fontId="18" fillId="0" borderId="18" xfId="0" applyNumberFormat="1" applyFont="1" applyFill="1" applyBorder="1" applyAlignment="1" applyProtection="1">
      <alignment horizontal="right" vertical="center"/>
      <protection/>
    </xf>
    <xf numFmtId="49" fontId="18" fillId="0" borderId="18" xfId="0" applyNumberFormat="1" applyFont="1" applyFill="1" applyBorder="1" applyAlignment="1" applyProtection="1">
      <alignment horizontal="center"/>
      <protection/>
    </xf>
    <xf numFmtId="49" fontId="18" fillId="0" borderId="19" xfId="0" applyNumberFormat="1" applyFont="1" applyBorder="1" applyAlignment="1">
      <alignment horizontal="left" vertical="center" wrapText="1"/>
    </xf>
    <xf numFmtId="49" fontId="18" fillId="0" borderId="18" xfId="0" applyNumberFormat="1" applyFont="1" applyFill="1" applyBorder="1" applyAlignment="1" applyProtection="1">
      <alignment horizontal="left" vertical="center" wrapText="1"/>
      <protection/>
    </xf>
    <xf numFmtId="49" fontId="22" fillId="0" borderId="18" xfId="0" applyNumberFormat="1" applyFont="1" applyFill="1" applyBorder="1" applyAlignment="1" applyProtection="1">
      <alignment horizontal="left" vertical="center" wrapText="1"/>
      <protection/>
    </xf>
    <xf numFmtId="49" fontId="22" fillId="0" borderId="18" xfId="0" applyNumberFormat="1" applyFont="1" applyBorder="1" applyAlignment="1">
      <alignment horizontal="left" vertical="center" wrapText="1"/>
    </xf>
    <xf numFmtId="49" fontId="21" fillId="0" borderId="19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173" fontId="18" fillId="0" borderId="19" xfId="0" applyNumberFormat="1" applyFont="1" applyFill="1" applyBorder="1" applyAlignment="1" applyProtection="1">
      <alignment horizontal="right"/>
      <protection/>
    </xf>
    <xf numFmtId="173" fontId="21" fillId="0" borderId="16" xfId="0" applyNumberFormat="1" applyFont="1" applyFill="1" applyBorder="1" applyAlignment="1" applyProtection="1">
      <alignment horizontal="right" vertical="center"/>
      <protection/>
    </xf>
    <xf numFmtId="173" fontId="18" fillId="0" borderId="16" xfId="0" applyNumberFormat="1" applyFont="1" applyFill="1" applyBorder="1" applyAlignment="1" applyProtection="1">
      <alignment horizontal="right" vertical="center"/>
      <protection/>
    </xf>
    <xf numFmtId="173" fontId="18" fillId="0" borderId="18" xfId="0" applyNumberFormat="1" applyFont="1" applyFill="1" applyBorder="1" applyAlignment="1" applyProtection="1">
      <alignment horizontal="right" vertical="center" wrapText="1"/>
      <protection/>
    </xf>
    <xf numFmtId="173" fontId="21" fillId="19" borderId="18" xfId="0" applyNumberFormat="1" applyFont="1" applyFill="1" applyBorder="1" applyAlignment="1" applyProtection="1">
      <alignment horizontal="right" vertical="center"/>
      <protection/>
    </xf>
    <xf numFmtId="49" fontId="18" fillId="0" borderId="18" xfId="0" applyNumberFormat="1" applyFont="1" applyBorder="1" applyAlignment="1">
      <alignment horizontal="left" vertical="center" wrapText="1"/>
    </xf>
    <xf numFmtId="173" fontId="18" fillId="0" borderId="16" xfId="0" applyNumberFormat="1" applyFont="1" applyFill="1" applyBorder="1" applyAlignment="1" applyProtection="1">
      <alignment horizontal="right"/>
      <protection/>
    </xf>
    <xf numFmtId="173" fontId="21" fillId="19" borderId="20" xfId="0" applyNumberFormat="1" applyFont="1" applyFill="1" applyBorder="1" applyAlignment="1" applyProtection="1">
      <alignment horizontal="right" vertical="center"/>
      <protection/>
    </xf>
    <xf numFmtId="1" fontId="21" fillId="19" borderId="2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NumberFormat="1" applyFont="1" applyFill="1" applyAlignment="1" applyProtection="1">
      <alignment horizontal="center" vertical="top" wrapText="1"/>
      <protection/>
    </xf>
    <xf numFmtId="0" fontId="23" fillId="0" borderId="0" xfId="0" applyNumberFormat="1" applyFont="1" applyFill="1" applyAlignment="1" applyProtection="1">
      <alignment horizontal="center"/>
      <protection/>
    </xf>
    <xf numFmtId="0" fontId="24" fillId="0" borderId="0" xfId="0" applyNumberFormat="1" applyFont="1" applyFill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NumberFormat="1" applyFont="1" applyFill="1" applyAlignment="1" applyProtection="1">
      <alignment vertical="center"/>
      <protection/>
    </xf>
    <xf numFmtId="0" fontId="21" fillId="0" borderId="0" xfId="0" applyNumberFormat="1" applyFont="1" applyFill="1" applyAlignment="1" applyProtection="1">
      <alignment horizontal="left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left" wrapText="1"/>
      <protection/>
    </xf>
    <xf numFmtId="0" fontId="22" fillId="0" borderId="0" xfId="0" applyNumberFormat="1" applyFont="1" applyFill="1" applyAlignment="1" applyProtection="1">
      <alignment horizontal="lef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49" fontId="26" fillId="0" borderId="20" xfId="0" applyNumberFormat="1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49" fontId="18" fillId="0" borderId="0" xfId="0" applyNumberFormat="1" applyFont="1" applyFill="1" applyBorder="1" applyAlignment="1" applyProtection="1">
      <alignment vertical="center" wrapText="1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28" fillId="0" borderId="0" xfId="0" applyNumberFormat="1" applyFont="1" applyBorder="1" applyAlignment="1">
      <alignment/>
    </xf>
    <xf numFmtId="172" fontId="22" fillId="0" borderId="0" xfId="0" applyNumberFormat="1" applyFont="1" applyFill="1" applyBorder="1" applyAlignment="1" applyProtection="1">
      <alignment horizontal="right"/>
      <protection/>
    </xf>
    <xf numFmtId="49" fontId="26" fillId="0" borderId="16" xfId="0" applyNumberFormat="1" applyFont="1" applyFill="1" applyBorder="1" applyAlignment="1" applyProtection="1">
      <alignment horizontal="center"/>
      <protection/>
    </xf>
    <xf numFmtId="49" fontId="26" fillId="0" borderId="17" xfId="0" applyNumberFormat="1" applyFont="1" applyBorder="1" applyAlignment="1">
      <alignment horizontal="center"/>
    </xf>
    <xf numFmtId="173" fontId="21" fillId="19" borderId="17" xfId="0" applyNumberFormat="1" applyFont="1" applyFill="1" applyBorder="1" applyAlignment="1" applyProtection="1">
      <alignment horizontal="right"/>
      <protection/>
    </xf>
    <xf numFmtId="49" fontId="26" fillId="0" borderId="18" xfId="0" applyNumberFormat="1" applyFont="1" applyFill="1" applyBorder="1" applyAlignment="1" applyProtection="1">
      <alignment horizontal="center"/>
      <protection/>
    </xf>
    <xf numFmtId="49" fontId="26" fillId="0" borderId="18" xfId="0" applyNumberFormat="1" applyFont="1" applyBorder="1" applyAlignment="1">
      <alignment horizontal="center"/>
    </xf>
    <xf numFmtId="49" fontId="26" fillId="0" borderId="19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8" fillId="0" borderId="23" xfId="0" applyFont="1" applyBorder="1" applyAlignment="1">
      <alignment vertical="center"/>
    </xf>
    <xf numFmtId="1" fontId="18" fillId="0" borderId="24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6" fillId="0" borderId="26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1" fontId="21" fillId="19" borderId="2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24" xfId="0" applyFont="1" applyBorder="1" applyAlignment="1">
      <alignment/>
    </xf>
    <xf numFmtId="1" fontId="18" fillId="0" borderId="24" xfId="0" applyNumberFormat="1" applyFont="1" applyBorder="1" applyAlignment="1">
      <alignment horizontal="center" vertical="center"/>
    </xf>
    <xf numFmtId="1" fontId="18" fillId="0" borderId="24" xfId="0" applyNumberFormat="1" applyFont="1" applyFill="1" applyBorder="1" applyAlignment="1">
      <alignment horizontal="center" vertical="center"/>
    </xf>
    <xf numFmtId="0" fontId="20" fillId="0" borderId="24" xfId="0" applyFont="1" applyBorder="1" applyAlignment="1">
      <alignment/>
    </xf>
    <xf numFmtId="49" fontId="18" fillId="0" borderId="27" xfId="0" applyNumberFormat="1" applyFont="1" applyBorder="1" applyAlignment="1">
      <alignment horizontal="left" vertical="center" wrapText="1"/>
    </xf>
    <xf numFmtId="173" fontId="22" fillId="0" borderId="28" xfId="0" applyNumberFormat="1" applyFont="1" applyFill="1" applyBorder="1" applyAlignment="1" applyProtection="1">
      <alignment horizontal="right" vertical="center"/>
      <protection/>
    </xf>
    <xf numFmtId="173" fontId="18" fillId="0" borderId="28" xfId="0" applyNumberFormat="1" applyFont="1" applyFill="1" applyBorder="1" applyAlignment="1" applyProtection="1">
      <alignment horizontal="right" vertical="center"/>
      <protection/>
    </xf>
    <xf numFmtId="1" fontId="18" fillId="0" borderId="29" xfId="0" applyNumberFormat="1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 applyProtection="1">
      <alignment horizontal="center"/>
      <protection/>
    </xf>
    <xf numFmtId="49" fontId="26" fillId="0" borderId="31" xfId="0" applyNumberFormat="1" applyFont="1" applyBorder="1" applyAlignment="1">
      <alignment horizontal="center"/>
    </xf>
    <xf numFmtId="173" fontId="21" fillId="19" borderId="30" xfId="0" applyNumberFormat="1" applyFont="1" applyFill="1" applyBorder="1" applyAlignment="1" applyProtection="1">
      <alignment horizontal="right"/>
      <protection/>
    </xf>
    <xf numFmtId="1" fontId="21" fillId="19" borderId="32" xfId="0" applyNumberFormat="1" applyFont="1" applyFill="1" applyBorder="1" applyAlignment="1">
      <alignment horizontal="center" vertical="center"/>
    </xf>
    <xf numFmtId="49" fontId="22" fillId="0" borderId="28" xfId="0" applyNumberFormat="1" applyFont="1" applyFill="1" applyBorder="1" applyAlignment="1" applyProtection="1">
      <alignment horizontal="left" vertical="center" wrapText="1"/>
      <protection/>
    </xf>
    <xf numFmtId="173" fontId="18" fillId="0" borderId="28" xfId="0" applyNumberFormat="1" applyFont="1" applyFill="1" applyBorder="1" applyAlignment="1" applyProtection="1">
      <alignment horizontal="right" vertical="center" wrapText="1"/>
      <protection/>
    </xf>
    <xf numFmtId="1" fontId="18" fillId="0" borderId="2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173" fontId="21" fillId="0" borderId="33" xfId="0" applyNumberFormat="1" applyFont="1" applyFill="1" applyBorder="1" applyAlignment="1" applyProtection="1">
      <alignment horizontal="right" vertical="center"/>
      <protection/>
    </xf>
    <xf numFmtId="49" fontId="26" fillId="0" borderId="30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left" vertical="center" wrapText="1"/>
    </xf>
    <xf numFmtId="49" fontId="21" fillId="19" borderId="20" xfId="0" applyNumberFormat="1" applyFont="1" applyFill="1" applyBorder="1" applyAlignment="1" applyProtection="1">
      <alignment horizontal="center" vertical="center"/>
      <protection/>
    </xf>
    <xf numFmtId="49" fontId="21" fillId="19" borderId="2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78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right" vertical="center" wrapText="1"/>
    </xf>
    <xf numFmtId="178" fontId="20" fillId="0" borderId="0" xfId="0" applyNumberFormat="1" applyFont="1" applyAlignment="1">
      <alignment horizontal="left" vertical="center" wrapText="1"/>
    </xf>
    <xf numFmtId="178" fontId="20" fillId="0" borderId="0" xfId="0" applyNumberFormat="1" applyFont="1" applyAlignment="1">
      <alignment vertical="center"/>
    </xf>
    <xf numFmtId="0" fontId="20" fillId="0" borderId="0" xfId="0" applyNumberFormat="1" applyFont="1" applyFill="1" applyAlignment="1" applyProtection="1">
      <alignment horizontal="right" wrapText="1"/>
      <protection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 horizontal="left" wrapText="1"/>
    </xf>
    <xf numFmtId="0" fontId="20" fillId="0" borderId="34" xfId="0" applyFont="1" applyBorder="1" applyAlignment="1">
      <alignment/>
    </xf>
    <xf numFmtId="173" fontId="18" fillId="0" borderId="28" xfId="0" applyNumberFormat="1" applyFont="1" applyFill="1" applyBorder="1" applyAlignment="1" applyProtection="1">
      <alignment horizontal="right"/>
      <protection/>
    </xf>
    <xf numFmtId="1" fontId="18" fillId="0" borderId="29" xfId="0" applyNumberFormat="1" applyFont="1" applyBorder="1" applyAlignment="1">
      <alignment horizontal="center" vertical="center"/>
    </xf>
    <xf numFmtId="49" fontId="22" fillId="0" borderId="35" xfId="0" applyNumberFormat="1" applyFont="1" applyFill="1" applyBorder="1" applyAlignment="1" applyProtection="1">
      <alignment horizontal="left" vertical="center" wrapText="1"/>
      <protection/>
    </xf>
    <xf numFmtId="49" fontId="18" fillId="0" borderId="36" xfId="0" applyNumberFormat="1" applyFont="1" applyBorder="1" applyAlignment="1">
      <alignment horizontal="left" vertical="center" wrapText="1"/>
    </xf>
    <xf numFmtId="49" fontId="18" fillId="0" borderId="35" xfId="0" applyNumberFormat="1" applyFont="1" applyBorder="1" applyAlignment="1">
      <alignment horizontal="left" vertical="center" wrapText="1"/>
    </xf>
    <xf numFmtId="173" fontId="18" fillId="0" borderId="35" xfId="0" applyNumberFormat="1" applyFont="1" applyFill="1" applyBorder="1" applyAlignment="1" applyProtection="1">
      <alignment horizontal="right" vertical="center"/>
      <protection/>
    </xf>
    <xf numFmtId="1" fontId="18" fillId="0" borderId="37" xfId="0" applyNumberFormat="1" applyFont="1" applyFill="1" applyBorder="1" applyAlignment="1">
      <alignment horizontal="center" vertical="center"/>
    </xf>
    <xf numFmtId="173" fontId="18" fillId="0" borderId="35" xfId="0" applyNumberFormat="1" applyFont="1" applyFill="1" applyBorder="1" applyAlignment="1" applyProtection="1">
      <alignment horizontal="right"/>
      <protection/>
    </xf>
    <xf numFmtId="2" fontId="18" fillId="0" borderId="18" xfId="0" applyNumberFormat="1" applyFont="1" applyBorder="1" applyAlignment="1">
      <alignment horizontal="right"/>
    </xf>
    <xf numFmtId="2" fontId="18" fillId="0" borderId="18" xfId="0" applyNumberFormat="1" applyFont="1" applyBorder="1" applyAlignment="1">
      <alignment horizontal="right" vertical="center" wrapText="1"/>
    </xf>
    <xf numFmtId="49" fontId="22" fillId="0" borderId="16" xfId="0" applyNumberFormat="1" applyFont="1" applyFill="1" applyBorder="1" applyAlignment="1" applyProtection="1">
      <alignment horizontal="left" vertical="center" wrapText="1"/>
      <protection/>
    </xf>
    <xf numFmtId="49" fontId="18" fillId="0" borderId="16" xfId="0" applyNumberFormat="1" applyFont="1" applyBorder="1" applyAlignment="1">
      <alignment horizontal="left" vertical="center" wrapText="1"/>
    </xf>
    <xf numFmtId="1" fontId="18" fillId="0" borderId="23" xfId="0" applyNumberFormat="1" applyFont="1" applyBorder="1" applyAlignment="1">
      <alignment horizontal="center" vertical="center"/>
    </xf>
    <xf numFmtId="49" fontId="21" fillId="49" borderId="38" xfId="0" applyNumberFormat="1" applyFont="1" applyFill="1" applyBorder="1" applyAlignment="1">
      <alignment horizontal="center"/>
    </xf>
    <xf numFmtId="49" fontId="21" fillId="49" borderId="39" xfId="0" applyNumberFormat="1" applyFont="1" applyFill="1" applyBorder="1" applyAlignment="1">
      <alignment horizontal="center"/>
    </xf>
    <xf numFmtId="49" fontId="21" fillId="49" borderId="40" xfId="0" applyNumberFormat="1" applyFont="1" applyFill="1" applyBorder="1" applyAlignment="1">
      <alignment horizontal="center"/>
    </xf>
    <xf numFmtId="49" fontId="18" fillId="0" borderId="41" xfId="0" applyNumberFormat="1" applyFont="1" applyFill="1" applyBorder="1" applyAlignment="1" applyProtection="1">
      <alignment horizontal="left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18" fillId="0" borderId="43" xfId="0" applyNumberFormat="1" applyFont="1" applyFill="1" applyBorder="1" applyAlignment="1" applyProtection="1">
      <alignment horizontal="left" vertical="center"/>
      <protection/>
    </xf>
    <xf numFmtId="49" fontId="18" fillId="0" borderId="44" xfId="0" applyNumberFormat="1" applyFont="1" applyFill="1" applyBorder="1" applyAlignment="1" applyProtection="1">
      <alignment horizontal="left" vertical="center" wrapText="1"/>
      <protection/>
    </xf>
    <xf numFmtId="49" fontId="18" fillId="0" borderId="35" xfId="0" applyNumberFormat="1" applyFont="1" applyFill="1" applyBorder="1" applyAlignment="1" applyProtection="1">
      <alignment horizontal="left" vertical="center" wrapText="1"/>
      <protection/>
    </xf>
    <xf numFmtId="49" fontId="20" fillId="0" borderId="45" xfId="0" applyNumberFormat="1" applyFont="1" applyFill="1" applyBorder="1" applyAlignment="1" applyProtection="1">
      <alignment horizontal="center" vertical="center" wrapText="1"/>
      <protection/>
    </xf>
    <xf numFmtId="49" fontId="20" fillId="0" borderId="46" xfId="0" applyNumberFormat="1" applyFont="1" applyFill="1" applyBorder="1" applyAlignment="1" applyProtection="1">
      <alignment horizontal="center" vertical="center" wrapText="1"/>
      <protection/>
    </xf>
    <xf numFmtId="49" fontId="20" fillId="0" borderId="47" xfId="0" applyNumberFormat="1" applyFont="1" applyFill="1" applyBorder="1" applyAlignment="1" applyProtection="1">
      <alignment horizontal="center" vertical="center" wrapText="1"/>
      <protection/>
    </xf>
    <xf numFmtId="49" fontId="20" fillId="0" borderId="26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48" xfId="0" applyNumberFormat="1" applyFont="1" applyFill="1" applyBorder="1" applyAlignment="1" applyProtection="1">
      <alignment horizontal="center" vertical="center" wrapText="1"/>
      <protection/>
    </xf>
    <xf numFmtId="49" fontId="20" fillId="0" borderId="49" xfId="0" applyNumberFormat="1" applyFont="1" applyFill="1" applyBorder="1" applyAlignment="1" applyProtection="1">
      <alignment horizontal="center" vertical="center" wrapText="1"/>
      <protection/>
    </xf>
    <xf numFmtId="49" fontId="20" fillId="0" borderId="50" xfId="0" applyNumberFormat="1" applyFont="1" applyFill="1" applyBorder="1" applyAlignment="1" applyProtection="1">
      <alignment horizontal="center" vertical="center" wrapText="1"/>
      <protection/>
    </xf>
    <xf numFmtId="49" fontId="20" fillId="0" borderId="51" xfId="0" applyNumberFormat="1" applyFont="1" applyFill="1" applyBorder="1" applyAlignment="1" applyProtection="1">
      <alignment horizontal="center" vertical="center" wrapText="1"/>
      <protection/>
    </xf>
    <xf numFmtId="49" fontId="23" fillId="0" borderId="52" xfId="0" applyNumberFormat="1" applyFont="1" applyFill="1" applyBorder="1" applyAlignment="1" applyProtection="1">
      <alignment horizontal="left" vertical="center"/>
      <protection/>
    </xf>
    <xf numFmtId="49" fontId="23" fillId="0" borderId="34" xfId="0" applyNumberFormat="1" applyFont="1" applyFill="1" applyBorder="1" applyAlignment="1" applyProtection="1">
      <alignment horizontal="left" vertical="center"/>
      <protection/>
    </xf>
    <xf numFmtId="49" fontId="23" fillId="0" borderId="53" xfId="0" applyNumberFormat="1" applyFont="1" applyFill="1" applyBorder="1" applyAlignment="1" applyProtection="1">
      <alignment horizontal="left" vertical="center"/>
      <protection/>
    </xf>
    <xf numFmtId="49" fontId="21" fillId="49" borderId="38" xfId="0" applyNumberFormat="1" applyFont="1" applyFill="1" applyBorder="1" applyAlignment="1">
      <alignment horizontal="center" wrapText="1"/>
    </xf>
    <xf numFmtId="49" fontId="21" fillId="49" borderId="39" xfId="0" applyNumberFormat="1" applyFont="1" applyFill="1" applyBorder="1" applyAlignment="1">
      <alignment horizontal="center" wrapText="1"/>
    </xf>
    <xf numFmtId="49" fontId="21" fillId="49" borderId="40" xfId="0" applyNumberFormat="1" applyFont="1" applyFill="1" applyBorder="1" applyAlignment="1">
      <alignment horizontal="center" wrapText="1"/>
    </xf>
    <xf numFmtId="49" fontId="19" fillId="0" borderId="30" xfId="0" applyNumberFormat="1" applyFont="1" applyFill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49" fontId="19" fillId="0" borderId="28" xfId="0" applyNumberFormat="1" applyFont="1" applyFill="1" applyBorder="1" applyAlignment="1" applyProtection="1">
      <alignment horizontal="center" vertical="center" wrapText="1"/>
      <protection/>
    </xf>
    <xf numFmtId="49" fontId="19" fillId="0" borderId="54" xfId="0" applyNumberFormat="1" applyFont="1" applyFill="1" applyBorder="1" applyAlignment="1" applyProtection="1">
      <alignment horizontal="center" vertical="center" wrapText="1"/>
      <protection/>
    </xf>
    <xf numFmtId="49" fontId="19" fillId="0" borderId="42" xfId="0" applyNumberFormat="1" applyFont="1" applyFill="1" applyBorder="1" applyAlignment="1" applyProtection="1">
      <alignment horizontal="center" vertical="center" wrapText="1"/>
      <protection/>
    </xf>
    <xf numFmtId="49" fontId="19" fillId="0" borderId="55" xfId="0" applyNumberFormat="1" applyFont="1" applyFill="1" applyBorder="1" applyAlignment="1" applyProtection="1">
      <alignment horizontal="center" vertical="center" wrapText="1"/>
      <protection/>
    </xf>
    <xf numFmtId="49" fontId="20" fillId="0" borderId="56" xfId="0" applyNumberFormat="1" applyFont="1" applyFill="1" applyBorder="1" applyAlignment="1" applyProtection="1">
      <alignment horizontal="center" vertical="center" wrapText="1"/>
      <protection/>
    </xf>
    <xf numFmtId="49" fontId="20" fillId="0" borderId="35" xfId="0" applyNumberFormat="1" applyFont="1" applyFill="1" applyBorder="1" applyAlignment="1" applyProtection="1">
      <alignment horizontal="center" vertical="center" wrapText="1"/>
      <protection/>
    </xf>
    <xf numFmtId="49" fontId="20" fillId="0" borderId="57" xfId="0" applyNumberFormat="1" applyFont="1" applyFill="1" applyBorder="1" applyAlignment="1" applyProtection="1">
      <alignment horizontal="center" vertical="center" wrapText="1"/>
      <protection/>
    </xf>
    <xf numFmtId="49" fontId="20" fillId="0" borderId="33" xfId="0" applyNumberFormat="1" applyFont="1" applyFill="1" applyBorder="1" applyAlignment="1" applyProtection="1">
      <alignment horizontal="center" vertical="center" wrapText="1"/>
      <protection/>
    </xf>
    <xf numFmtId="49" fontId="20" fillId="0" borderId="56" xfId="0" applyNumberFormat="1" applyFont="1" applyFill="1" applyBorder="1" applyAlignment="1" applyProtection="1">
      <alignment horizontal="center" vertical="top" wrapText="1"/>
      <protection/>
    </xf>
    <xf numFmtId="49" fontId="20" fillId="0" borderId="47" xfId="0" applyNumberFormat="1" applyFont="1" applyFill="1" applyBorder="1" applyAlignment="1" applyProtection="1">
      <alignment horizontal="center" vertical="top" wrapText="1"/>
      <protection/>
    </xf>
    <xf numFmtId="49" fontId="18" fillId="0" borderId="58" xfId="0" applyNumberFormat="1" applyFont="1" applyFill="1" applyBorder="1" applyAlignment="1" applyProtection="1">
      <alignment horizontal="left" vertical="center" wrapText="1"/>
      <protection/>
    </xf>
    <xf numFmtId="49" fontId="18" fillId="0" borderId="18" xfId="0" applyNumberFormat="1" applyFont="1" applyFill="1" applyBorder="1" applyAlignment="1" applyProtection="1">
      <alignment horizontal="left" vertical="center" wrapText="1"/>
      <protection/>
    </xf>
    <xf numFmtId="49" fontId="26" fillId="0" borderId="59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23" fillId="0" borderId="60" xfId="0" applyNumberFormat="1" applyFont="1" applyFill="1" applyBorder="1" applyAlignment="1" applyProtection="1">
      <alignment horizontal="left" vertical="center"/>
      <protection/>
    </xf>
    <xf numFmtId="49" fontId="23" fillId="0" borderId="61" xfId="0" applyNumberFormat="1" applyFont="1" applyFill="1" applyBorder="1" applyAlignment="1" applyProtection="1">
      <alignment horizontal="left" vertical="center"/>
      <protection/>
    </xf>
    <xf numFmtId="49" fontId="23" fillId="0" borderId="54" xfId="0" applyNumberFormat="1" applyFont="1" applyFill="1" applyBorder="1" applyAlignment="1" applyProtection="1">
      <alignment horizontal="left" vertical="center"/>
      <protection/>
    </xf>
    <xf numFmtId="49" fontId="18" fillId="0" borderId="62" xfId="0" applyNumberFormat="1" applyFont="1" applyFill="1" applyBorder="1" applyAlignment="1" applyProtection="1">
      <alignment horizontal="left" vertical="center" wrapText="1"/>
      <protection/>
    </xf>
    <xf numFmtId="49" fontId="18" fillId="0" borderId="28" xfId="0" applyNumberFormat="1" applyFont="1" applyFill="1" applyBorder="1" applyAlignment="1" applyProtection="1">
      <alignment horizontal="left" vertical="center" wrapText="1"/>
      <protection/>
    </xf>
    <xf numFmtId="49" fontId="19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0" borderId="63" xfId="0" applyNumberFormat="1" applyFont="1" applyFill="1" applyBorder="1" applyAlignment="1" applyProtection="1">
      <alignment horizontal="center" vertical="center" wrapText="1"/>
      <protection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49" fontId="23" fillId="0" borderId="66" xfId="0" applyNumberFormat="1" applyFont="1" applyFill="1" applyBorder="1" applyAlignment="1" applyProtection="1">
      <alignment horizontal="left" vertical="center"/>
      <protection/>
    </xf>
    <xf numFmtId="49" fontId="23" fillId="0" borderId="30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center"/>
    </xf>
    <xf numFmtId="0" fontId="23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49" fontId="21" fillId="19" borderId="38" xfId="0" applyNumberFormat="1" applyFont="1" applyFill="1" applyBorder="1" applyAlignment="1" applyProtection="1">
      <alignment horizontal="left" vertical="center"/>
      <protection/>
    </xf>
    <xf numFmtId="49" fontId="21" fillId="19" borderId="39" xfId="0" applyNumberFormat="1" applyFont="1" applyFill="1" applyBorder="1" applyAlignment="1" applyProtection="1">
      <alignment horizontal="left" vertical="center"/>
      <protection/>
    </xf>
    <xf numFmtId="49" fontId="21" fillId="19" borderId="67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Alignment="1" applyProtection="1">
      <alignment horizontal="right"/>
      <protection/>
    </xf>
    <xf numFmtId="0" fontId="20" fillId="0" borderId="0" xfId="0" applyFont="1" applyAlignment="1">
      <alignment horizontal="right"/>
    </xf>
    <xf numFmtId="0" fontId="20" fillId="0" borderId="0" xfId="0" applyNumberFormat="1" applyFont="1" applyFill="1" applyAlignment="1" applyProtection="1">
      <alignment horizontal="right" wrapText="1"/>
      <protection/>
    </xf>
    <xf numFmtId="49" fontId="21" fillId="0" borderId="38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40" xfId="0" applyNumberFormat="1" applyFont="1" applyBorder="1" applyAlignment="1">
      <alignment horizontal="center"/>
    </xf>
    <xf numFmtId="49" fontId="21" fillId="0" borderId="52" xfId="0" applyNumberFormat="1" applyFont="1" applyFill="1" applyBorder="1" applyAlignment="1" applyProtection="1">
      <alignment horizontal="left" vertical="center"/>
      <protection/>
    </xf>
    <xf numFmtId="49" fontId="21" fillId="0" borderId="34" xfId="0" applyNumberFormat="1" applyFont="1" applyFill="1" applyBorder="1" applyAlignment="1" applyProtection="1">
      <alignment horizontal="left" vertical="center"/>
      <protection/>
    </xf>
    <xf numFmtId="49" fontId="21" fillId="0" borderId="53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Alignment="1" applyProtection="1">
      <alignment horizontal="center"/>
      <protection/>
    </xf>
    <xf numFmtId="49" fontId="18" fillId="0" borderId="41" xfId="0" applyNumberFormat="1" applyFont="1" applyFill="1" applyBorder="1" applyAlignment="1" applyProtection="1">
      <alignment horizontal="left" vertical="center" wrapText="1"/>
      <protection/>
    </xf>
    <xf numFmtId="49" fontId="18" fillId="0" borderId="42" xfId="0" applyNumberFormat="1" applyFont="1" applyFill="1" applyBorder="1" applyAlignment="1" applyProtection="1">
      <alignment horizontal="left" vertical="center" wrapText="1"/>
      <protection/>
    </xf>
    <xf numFmtId="49" fontId="18" fillId="0" borderId="43" xfId="0" applyNumberFormat="1" applyFont="1" applyFill="1" applyBorder="1" applyAlignment="1" applyProtection="1">
      <alignment horizontal="left" vertical="center" wrapText="1"/>
      <protection/>
    </xf>
    <xf numFmtId="49" fontId="18" fillId="0" borderId="52" xfId="0" applyNumberFormat="1" applyFont="1" applyFill="1" applyBorder="1" applyAlignment="1" applyProtection="1">
      <alignment horizontal="left" vertical="center"/>
      <protection/>
    </xf>
    <xf numFmtId="49" fontId="18" fillId="0" borderId="34" xfId="0" applyNumberFormat="1" applyFont="1" applyFill="1" applyBorder="1" applyAlignment="1" applyProtection="1">
      <alignment horizontal="left" vertical="center"/>
      <protection/>
    </xf>
    <xf numFmtId="49" fontId="18" fillId="0" borderId="53" xfId="0" applyNumberFormat="1" applyFont="1" applyFill="1" applyBorder="1" applyAlignment="1" applyProtection="1">
      <alignment horizontal="left" vertical="center"/>
      <protection/>
    </xf>
    <xf numFmtId="49" fontId="18" fillId="0" borderId="58" xfId="0" applyNumberFormat="1" applyFont="1" applyFill="1" applyBorder="1" applyAlignment="1" applyProtection="1">
      <alignment vertical="center" wrapText="1"/>
      <protection/>
    </xf>
    <xf numFmtId="49" fontId="18" fillId="0" borderId="18" xfId="0" applyNumberFormat="1" applyFont="1" applyFill="1" applyBorder="1" applyAlignment="1" applyProtection="1">
      <alignment vertical="center" wrapText="1"/>
      <protection/>
    </xf>
    <xf numFmtId="49" fontId="18" fillId="0" borderId="41" xfId="0" applyNumberFormat="1" applyFont="1" applyFill="1" applyBorder="1" applyAlignment="1" applyProtection="1">
      <alignment vertical="center" wrapText="1"/>
      <protection/>
    </xf>
    <xf numFmtId="49" fontId="18" fillId="0" borderId="42" xfId="0" applyNumberFormat="1" applyFont="1" applyFill="1" applyBorder="1" applyAlignment="1" applyProtection="1">
      <alignment vertical="center" wrapText="1"/>
      <protection/>
    </xf>
    <xf numFmtId="49" fontId="18" fillId="0" borderId="43" xfId="0" applyNumberFormat="1" applyFont="1" applyFill="1" applyBorder="1" applyAlignment="1" applyProtection="1">
      <alignment vertical="center" wrapText="1"/>
      <protection/>
    </xf>
    <xf numFmtId="49" fontId="18" fillId="0" borderId="44" xfId="0" applyNumberFormat="1" applyFont="1" applyFill="1" applyBorder="1" applyAlignment="1" applyProtection="1">
      <alignment vertical="center" wrapText="1"/>
      <protection/>
    </xf>
    <xf numFmtId="49" fontId="18" fillId="0" borderId="35" xfId="0" applyNumberFormat="1" applyFont="1" applyFill="1" applyBorder="1" applyAlignment="1" applyProtection="1">
      <alignment vertical="center" wrapText="1"/>
      <protection/>
    </xf>
    <xf numFmtId="0" fontId="20" fillId="0" borderId="68" xfId="0" applyFont="1" applyBorder="1" applyAlignment="1">
      <alignment horizontal="center" vertical="center" wrapText="1"/>
    </xf>
    <xf numFmtId="49" fontId="21" fillId="49" borderId="38" xfId="0" applyNumberFormat="1" applyFont="1" applyFill="1" applyBorder="1" applyAlignment="1">
      <alignment horizontal="center" vertical="center" wrapText="1"/>
    </xf>
    <xf numFmtId="49" fontId="21" fillId="49" borderId="39" xfId="0" applyNumberFormat="1" applyFont="1" applyFill="1" applyBorder="1" applyAlignment="1">
      <alignment horizontal="center" vertical="center" wrapText="1"/>
    </xf>
    <xf numFmtId="49" fontId="21" fillId="49" borderId="40" xfId="0" applyNumberFormat="1" applyFont="1" applyFill="1" applyBorder="1" applyAlignment="1">
      <alignment horizontal="center" vertical="center" wrapText="1"/>
    </xf>
    <xf numFmtId="49" fontId="18" fillId="0" borderId="69" xfId="0" applyNumberFormat="1" applyFont="1" applyFill="1" applyBorder="1" applyAlignment="1" applyProtection="1">
      <alignment horizontal="left" vertical="center" wrapText="1"/>
      <protection/>
    </xf>
    <xf numFmtId="49" fontId="18" fillId="0" borderId="16" xfId="0" applyNumberFormat="1" applyFont="1" applyFill="1" applyBorder="1" applyAlignment="1" applyProtection="1">
      <alignment horizontal="left" vertical="center" wrapText="1"/>
      <protection/>
    </xf>
    <xf numFmtId="49" fontId="20" fillId="0" borderId="70" xfId="0" applyNumberFormat="1" applyFont="1" applyFill="1" applyBorder="1" applyAlignment="1" applyProtection="1">
      <alignment horizontal="center" vertical="center" wrapText="1"/>
      <protection/>
    </xf>
    <xf numFmtId="49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left" wrapText="1"/>
    </xf>
    <xf numFmtId="49" fontId="19" fillId="0" borderId="16" xfId="0" applyNumberFormat="1" applyFont="1" applyFill="1" applyBorder="1" applyAlignment="1" applyProtection="1">
      <alignment horizontal="center" vertical="center" wrapText="1"/>
      <protection/>
    </xf>
    <xf numFmtId="49" fontId="21" fillId="49" borderId="45" xfId="0" applyNumberFormat="1" applyFont="1" applyFill="1" applyBorder="1" applyAlignment="1">
      <alignment horizontal="center" vertical="center" wrapText="1"/>
    </xf>
    <xf numFmtId="49" fontId="21" fillId="49" borderId="46" xfId="0" applyNumberFormat="1" applyFont="1" applyFill="1" applyBorder="1" applyAlignment="1">
      <alignment horizontal="center" vertical="center" wrapText="1"/>
    </xf>
    <xf numFmtId="49" fontId="21" fillId="49" borderId="71" xfId="0" applyNumberFormat="1" applyFont="1" applyFill="1" applyBorder="1" applyAlignment="1">
      <alignment horizontal="center" vertical="center" wrapText="1"/>
    </xf>
    <xf numFmtId="49" fontId="18" fillId="0" borderId="58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view="pageBreakPreview" zoomScaleSheetLayoutView="100" workbookViewId="0" topLeftCell="A4">
      <selection activeCell="Q28" sqref="Q28"/>
    </sheetView>
  </sheetViews>
  <sheetFormatPr defaultColWidth="9.00390625" defaultRowHeight="12.75"/>
  <cols>
    <col min="1" max="1" width="7.50390625" style="25" customWidth="1"/>
    <col min="2" max="2" width="4.625" style="25" customWidth="1"/>
    <col min="3" max="4" width="4.50390625" style="25" customWidth="1"/>
    <col min="5" max="5" width="3.625" style="25" customWidth="1"/>
    <col min="6" max="6" width="8.625" style="25" hidden="1" customWidth="1"/>
    <col min="7" max="7" width="10.50390625" style="25" customWidth="1"/>
    <col min="8" max="8" width="54.50390625" style="25" customWidth="1"/>
    <col min="9" max="9" width="14.875" style="25" customWidth="1"/>
    <col min="10" max="10" width="14.00390625" style="25" customWidth="1"/>
    <col min="11" max="11" width="12.625" style="25" customWidth="1"/>
    <col min="12" max="12" width="13.00390625" style="25" customWidth="1"/>
    <col min="13" max="14" width="13.50390625" style="25" customWidth="1"/>
    <col min="15" max="15" width="9.25390625" style="25" customWidth="1"/>
    <col min="16" max="16" width="11.50390625" style="89" hidden="1" customWidth="1"/>
    <col min="17" max="17" width="11.50390625" style="25" bestFit="1" customWidth="1"/>
    <col min="18" max="16384" width="8.875" style="25" customWidth="1"/>
  </cols>
  <sheetData>
    <row r="1" spans="12:14" ht="12.75" hidden="1">
      <c r="L1" s="169" t="s">
        <v>9</v>
      </c>
      <c r="M1" s="169"/>
      <c r="N1" s="169"/>
    </row>
    <row r="2" spans="7:14" ht="12.75" hidden="1">
      <c r="G2" s="26"/>
      <c r="H2" s="26"/>
      <c r="I2" s="26"/>
      <c r="J2" s="26"/>
      <c r="K2" s="27"/>
      <c r="L2" s="170" t="s">
        <v>7</v>
      </c>
      <c r="M2" s="170"/>
      <c r="N2" s="170"/>
    </row>
    <row r="3" spans="7:14" ht="12.75" hidden="1">
      <c r="G3" s="26"/>
      <c r="H3" s="26"/>
      <c r="I3" s="26"/>
      <c r="J3" s="26"/>
      <c r="K3" s="28"/>
      <c r="L3" s="171" t="s">
        <v>12</v>
      </c>
      <c r="M3" s="171"/>
      <c r="N3" s="171"/>
    </row>
    <row r="4" spans="7:14" ht="12.75">
      <c r="G4" s="26"/>
      <c r="H4" s="26"/>
      <c r="I4" s="26"/>
      <c r="J4" s="26"/>
      <c r="K4" s="28"/>
      <c r="L4" s="94"/>
      <c r="M4" s="94"/>
      <c r="N4" s="32" t="s">
        <v>16</v>
      </c>
    </row>
    <row r="5" spans="7:14" ht="12.75">
      <c r="G5" s="26"/>
      <c r="H5" s="26"/>
      <c r="I5" s="26"/>
      <c r="J5" s="26"/>
      <c r="K5" s="28"/>
      <c r="L5" s="94"/>
      <c r="M5" s="94"/>
      <c r="N5" s="94"/>
    </row>
    <row r="6" spans="1:14" ht="36.75" customHeight="1">
      <c r="A6" s="29"/>
      <c r="B6" s="29"/>
      <c r="C6" s="29"/>
      <c r="D6" s="29"/>
      <c r="E6" s="29"/>
      <c r="F6" s="29"/>
      <c r="G6" s="29"/>
      <c r="I6" s="30" t="s">
        <v>13</v>
      </c>
      <c r="J6" s="29"/>
      <c r="K6" s="29"/>
      <c r="L6" s="31"/>
      <c r="N6" s="32"/>
    </row>
    <row r="7" spans="1:14" ht="20.25">
      <c r="A7" s="29"/>
      <c r="B7" s="29"/>
      <c r="C7" s="29"/>
      <c r="D7" s="29"/>
      <c r="E7" s="29"/>
      <c r="F7" s="29"/>
      <c r="G7" s="29"/>
      <c r="I7" s="30" t="s">
        <v>14</v>
      </c>
      <c r="J7" s="29"/>
      <c r="K7" s="29"/>
      <c r="L7" s="29"/>
      <c r="N7" s="33"/>
    </row>
    <row r="8" spans="1:15" ht="20.25">
      <c r="A8" s="178" t="s">
        <v>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8" customHeight="1">
      <c r="A9" s="165" t="s">
        <v>15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4"/>
    </row>
    <row r="10" spans="6:14" ht="15">
      <c r="F10" s="162" t="s">
        <v>4</v>
      </c>
      <c r="G10" s="162"/>
      <c r="H10" s="162"/>
      <c r="I10" s="162"/>
      <c r="J10" s="162"/>
      <c r="K10" s="162"/>
      <c r="L10" s="162"/>
      <c r="N10" s="34"/>
    </row>
    <row r="11" spans="1:14" ht="42" customHeight="1">
      <c r="A11" s="35"/>
      <c r="C11" s="36"/>
      <c r="D11" s="36"/>
      <c r="E11" s="36"/>
      <c r="F11" s="36"/>
      <c r="G11" s="36"/>
      <c r="H11" s="163" t="s">
        <v>74</v>
      </c>
      <c r="I11" s="163"/>
      <c r="J11" s="163"/>
      <c r="K11" s="164"/>
      <c r="L11" s="164"/>
      <c r="M11" s="164"/>
      <c r="N11" s="37" t="s">
        <v>6</v>
      </c>
    </row>
    <row r="12" spans="1:14" ht="18" thickBot="1">
      <c r="A12" s="35"/>
      <c r="B12" s="38"/>
      <c r="C12" s="35"/>
      <c r="D12" s="35"/>
      <c r="E12" s="35"/>
      <c r="F12" s="35"/>
      <c r="G12" s="39"/>
      <c r="H12" s="39"/>
      <c r="I12" s="39"/>
      <c r="J12" s="39"/>
      <c r="K12" s="38"/>
      <c r="L12" s="38"/>
      <c r="M12" s="38"/>
      <c r="N12" s="40"/>
    </row>
    <row r="13" spans="1:15" ht="18" customHeight="1">
      <c r="A13" s="120" t="s">
        <v>1</v>
      </c>
      <c r="B13" s="121"/>
      <c r="C13" s="121"/>
      <c r="D13" s="121"/>
      <c r="E13" s="121"/>
      <c r="F13" s="122"/>
      <c r="G13" s="135" t="s">
        <v>8</v>
      </c>
      <c r="H13" s="138" t="s">
        <v>17</v>
      </c>
      <c r="I13" s="145" t="s">
        <v>0</v>
      </c>
      <c r="J13" s="146"/>
      <c r="K13" s="145" t="s">
        <v>10</v>
      </c>
      <c r="L13" s="146"/>
      <c r="M13" s="145" t="s">
        <v>5</v>
      </c>
      <c r="N13" s="146"/>
      <c r="O13" s="158" t="s">
        <v>18</v>
      </c>
    </row>
    <row r="14" spans="1:15" ht="36" customHeight="1">
      <c r="A14" s="123"/>
      <c r="B14" s="124"/>
      <c r="C14" s="124"/>
      <c r="D14" s="124"/>
      <c r="E14" s="124"/>
      <c r="F14" s="125"/>
      <c r="G14" s="136"/>
      <c r="H14" s="139"/>
      <c r="I14" s="142" t="s">
        <v>75</v>
      </c>
      <c r="J14" s="142" t="s">
        <v>76</v>
      </c>
      <c r="K14" s="142" t="s">
        <v>75</v>
      </c>
      <c r="L14" s="142" t="s">
        <v>76</v>
      </c>
      <c r="M14" s="142" t="s">
        <v>75</v>
      </c>
      <c r="N14" s="142" t="s">
        <v>76</v>
      </c>
      <c r="O14" s="159"/>
    </row>
    <row r="15" spans="1:15" ht="12.75" customHeight="1">
      <c r="A15" s="123"/>
      <c r="B15" s="124"/>
      <c r="C15" s="124"/>
      <c r="D15" s="124"/>
      <c r="E15" s="124"/>
      <c r="F15" s="125"/>
      <c r="G15" s="136"/>
      <c r="H15" s="139"/>
      <c r="I15" s="143"/>
      <c r="J15" s="143"/>
      <c r="K15" s="143"/>
      <c r="L15" s="143"/>
      <c r="M15" s="143"/>
      <c r="N15" s="143"/>
      <c r="O15" s="159"/>
    </row>
    <row r="16" spans="1:15" ht="18" customHeight="1" thickBot="1">
      <c r="A16" s="123"/>
      <c r="B16" s="124"/>
      <c r="C16" s="124"/>
      <c r="D16" s="124"/>
      <c r="E16" s="124"/>
      <c r="F16" s="125"/>
      <c r="G16" s="156"/>
      <c r="H16" s="157"/>
      <c r="I16" s="144"/>
      <c r="J16" s="144"/>
      <c r="K16" s="144"/>
      <c r="L16" s="144"/>
      <c r="M16" s="144"/>
      <c r="N16" s="144"/>
      <c r="O16" s="159"/>
    </row>
    <row r="17" spans="1:15" ht="14.25" thickBot="1">
      <c r="A17" s="149">
        <v>1</v>
      </c>
      <c r="B17" s="150"/>
      <c r="C17" s="150"/>
      <c r="D17" s="150"/>
      <c r="E17" s="150"/>
      <c r="F17" s="150"/>
      <c r="G17" s="41">
        <v>2</v>
      </c>
      <c r="H17" s="41">
        <v>3</v>
      </c>
      <c r="I17" s="41">
        <v>4</v>
      </c>
      <c r="J17" s="41">
        <v>5</v>
      </c>
      <c r="K17" s="41">
        <v>6</v>
      </c>
      <c r="L17" s="41">
        <v>7</v>
      </c>
      <c r="M17" s="41">
        <v>8</v>
      </c>
      <c r="N17" s="42">
        <v>9</v>
      </c>
      <c r="O17" s="54">
        <v>10</v>
      </c>
    </row>
    <row r="18" spans="1:15" ht="15.75" thickBot="1">
      <c r="A18" s="172" t="s">
        <v>37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4"/>
    </row>
    <row r="19" spans="1:16" s="87" customFormat="1" ht="23.25" customHeight="1" thickBot="1">
      <c r="A19" s="166" t="s">
        <v>11</v>
      </c>
      <c r="B19" s="167"/>
      <c r="C19" s="167"/>
      <c r="D19" s="167"/>
      <c r="E19" s="167"/>
      <c r="F19" s="168"/>
      <c r="G19" s="85"/>
      <c r="H19" s="86"/>
      <c r="I19" s="23">
        <f>SUM(I21:I31)</f>
        <v>122563.82600000002</v>
      </c>
      <c r="J19" s="23">
        <f>SUM(J21:J31)</f>
        <v>119606.393</v>
      </c>
      <c r="K19" s="23">
        <f>SUM(K21:K31)</f>
        <v>132849.51</v>
      </c>
      <c r="L19" s="23">
        <f>SUM(L21:L31)</f>
        <v>88219.04620000001</v>
      </c>
      <c r="M19" s="23">
        <f>I19+K19</f>
        <v>255413.336</v>
      </c>
      <c r="N19" s="23">
        <f>J19+L19</f>
        <v>207825.43920000002</v>
      </c>
      <c r="O19" s="24">
        <f>(N19*100)/M19</f>
        <v>81.36828031563708</v>
      </c>
      <c r="P19" s="90"/>
    </row>
    <row r="20" spans="1:17" ht="15">
      <c r="A20" s="182" t="s">
        <v>3</v>
      </c>
      <c r="B20" s="183"/>
      <c r="C20" s="183"/>
      <c r="D20" s="183"/>
      <c r="E20" s="183"/>
      <c r="F20" s="184"/>
      <c r="G20" s="1"/>
      <c r="H20" s="2"/>
      <c r="I20" s="22"/>
      <c r="J20" s="22"/>
      <c r="K20" s="18"/>
      <c r="L20" s="18"/>
      <c r="M20" s="17"/>
      <c r="N20" s="17"/>
      <c r="O20" s="55"/>
      <c r="Q20" s="107"/>
    </row>
    <row r="21" spans="1:17" s="43" customFormat="1" ht="15">
      <c r="A21" s="147" t="s">
        <v>19</v>
      </c>
      <c r="B21" s="148"/>
      <c r="C21" s="148"/>
      <c r="D21" s="148"/>
      <c r="E21" s="148"/>
      <c r="F21" s="148"/>
      <c r="G21" s="12"/>
      <c r="H21" s="10" t="s">
        <v>20</v>
      </c>
      <c r="I21" s="19">
        <f>I43+I91</f>
        <v>4171.25</v>
      </c>
      <c r="J21" s="19">
        <f>J43+J91</f>
        <v>4004.688</v>
      </c>
      <c r="K21" s="19"/>
      <c r="L21" s="19"/>
      <c r="M21" s="17">
        <f aca="true" t="shared" si="0" ref="M21:M31">I21+K21</f>
        <v>4171.25</v>
      </c>
      <c r="N21" s="17">
        <f aca="true" t="shared" si="1" ref="N21:N31">J21+L21</f>
        <v>4004.688</v>
      </c>
      <c r="O21" s="56">
        <f>(N21*100)/M21</f>
        <v>96.00690440515433</v>
      </c>
      <c r="P21" s="91">
        <f>(N21+N22)/N19*100</f>
        <v>2.3435143545218113</v>
      </c>
      <c r="Q21" s="108">
        <f>N21/N19*100</f>
        <v>1.926947930636203</v>
      </c>
    </row>
    <row r="22" spans="1:17" s="43" customFormat="1" ht="15">
      <c r="A22" s="118" t="s">
        <v>21</v>
      </c>
      <c r="B22" s="119"/>
      <c r="C22" s="119"/>
      <c r="D22" s="119"/>
      <c r="E22" s="119"/>
      <c r="F22" s="119"/>
      <c r="G22" s="12"/>
      <c r="H22" s="10" t="s">
        <v>22</v>
      </c>
      <c r="I22" s="19">
        <f>I44+I92</f>
        <v>904.9870000000001</v>
      </c>
      <c r="J22" s="19">
        <f>J44+J92</f>
        <v>865.731</v>
      </c>
      <c r="K22" s="19"/>
      <c r="L22" s="19"/>
      <c r="M22" s="17">
        <f t="shared" si="0"/>
        <v>904.9870000000001</v>
      </c>
      <c r="N22" s="17">
        <f t="shared" si="1"/>
        <v>865.731</v>
      </c>
      <c r="O22" s="56">
        <f aca="true" t="shared" si="2" ref="O22:O31">(N22*100)/M22</f>
        <v>95.66225813188477</v>
      </c>
      <c r="P22" s="91"/>
      <c r="Q22" s="108">
        <f>N22/N19*100</f>
        <v>0.4165664238856086</v>
      </c>
    </row>
    <row r="23" spans="1:17" s="43" customFormat="1" ht="17.25" customHeight="1">
      <c r="A23" s="147" t="s">
        <v>24</v>
      </c>
      <c r="B23" s="148"/>
      <c r="C23" s="148"/>
      <c r="D23" s="148"/>
      <c r="E23" s="148"/>
      <c r="F23" s="148"/>
      <c r="G23" s="15"/>
      <c r="H23" s="10" t="s">
        <v>23</v>
      </c>
      <c r="I23" s="19">
        <f>I45+I93+I128</f>
        <v>151.481</v>
      </c>
      <c r="J23" s="19">
        <f>J45+J93+J128</f>
        <v>100.99</v>
      </c>
      <c r="K23" s="19"/>
      <c r="L23" s="19"/>
      <c r="M23" s="17">
        <f t="shared" si="0"/>
        <v>151.481</v>
      </c>
      <c r="N23" s="17">
        <f>J23+L23</f>
        <v>100.99</v>
      </c>
      <c r="O23" s="56">
        <f t="shared" si="2"/>
        <v>66.6684270634601</v>
      </c>
      <c r="P23" s="91">
        <f>N23/N19*100</f>
        <v>0.048593666102065905</v>
      </c>
      <c r="Q23" s="108">
        <f>N23/N19*100</f>
        <v>0.048593666102065905</v>
      </c>
    </row>
    <row r="24" spans="1:17" s="43" customFormat="1" ht="15">
      <c r="A24" s="147" t="s">
        <v>34</v>
      </c>
      <c r="B24" s="148"/>
      <c r="C24" s="148"/>
      <c r="D24" s="148"/>
      <c r="E24" s="148"/>
      <c r="F24" s="148"/>
      <c r="G24" s="12"/>
      <c r="H24" s="10" t="s">
        <v>25</v>
      </c>
      <c r="I24" s="19">
        <f>I46+I94+I101+I167+I129</f>
        <v>105.9</v>
      </c>
      <c r="J24" s="19">
        <f>J46+J94+J101+J167+J129</f>
        <v>73.457</v>
      </c>
      <c r="K24" s="19"/>
      <c r="L24" s="19"/>
      <c r="M24" s="17">
        <f t="shared" si="0"/>
        <v>105.9</v>
      </c>
      <c r="N24" s="17">
        <f t="shared" si="1"/>
        <v>73.457</v>
      </c>
      <c r="O24" s="56">
        <f t="shared" si="2"/>
        <v>69.36449480642113</v>
      </c>
      <c r="P24" s="91">
        <f>N24/N19*100</f>
        <v>0.035345528575695166</v>
      </c>
      <c r="Q24" s="108">
        <f>N24/N19*100</f>
        <v>0.035345528575695166</v>
      </c>
    </row>
    <row r="25" spans="1:17" s="43" customFormat="1" ht="15">
      <c r="A25" s="179" t="s">
        <v>27</v>
      </c>
      <c r="B25" s="180"/>
      <c r="C25" s="180"/>
      <c r="D25" s="180"/>
      <c r="E25" s="180"/>
      <c r="F25" s="181"/>
      <c r="G25" s="12"/>
      <c r="H25" s="10" t="s">
        <v>28</v>
      </c>
      <c r="I25" s="19">
        <f>I47+I95</f>
        <v>5.382</v>
      </c>
      <c r="J25" s="19">
        <f>J47+J95</f>
        <v>4.853999999999999</v>
      </c>
      <c r="K25" s="19"/>
      <c r="L25" s="19"/>
      <c r="M25" s="17">
        <f t="shared" si="0"/>
        <v>5.382</v>
      </c>
      <c r="N25" s="17">
        <f t="shared" si="1"/>
        <v>4.853999999999999</v>
      </c>
      <c r="O25" s="56">
        <f t="shared" si="2"/>
        <v>90.18952062430323</v>
      </c>
      <c r="P25" s="91">
        <f>N25/N19*100</f>
        <v>0.0023356139742492115</v>
      </c>
      <c r="Q25" s="108">
        <f>N25/N19*100</f>
        <v>0.0023356139742492115</v>
      </c>
    </row>
    <row r="26" spans="1:17" s="43" customFormat="1" ht="30.75">
      <c r="A26" s="118" t="s">
        <v>48</v>
      </c>
      <c r="B26" s="119"/>
      <c r="C26" s="119"/>
      <c r="D26" s="119"/>
      <c r="E26" s="119"/>
      <c r="F26" s="119"/>
      <c r="G26" s="11"/>
      <c r="H26" s="10" t="s">
        <v>49</v>
      </c>
      <c r="I26" s="19">
        <f>I114</f>
        <v>279.5</v>
      </c>
      <c r="J26" s="19">
        <f>J114</f>
        <v>227.64</v>
      </c>
      <c r="K26" s="19"/>
      <c r="L26" s="19"/>
      <c r="M26" s="17">
        <f t="shared" si="0"/>
        <v>279.5</v>
      </c>
      <c r="N26" s="17">
        <f t="shared" si="1"/>
        <v>227.64</v>
      </c>
      <c r="O26" s="56">
        <f t="shared" si="2"/>
        <v>81.44543828264759</v>
      </c>
      <c r="P26" s="91">
        <f>N26/N19*100</f>
        <v>0.10953423261188516</v>
      </c>
      <c r="Q26" s="108">
        <f>N26/N19*100</f>
        <v>0.10953423261188516</v>
      </c>
    </row>
    <row r="27" spans="1:17" s="43" customFormat="1" ht="32.25" customHeight="1">
      <c r="A27" s="147" t="s">
        <v>29</v>
      </c>
      <c r="B27" s="148"/>
      <c r="C27" s="148"/>
      <c r="D27" s="148"/>
      <c r="E27" s="148"/>
      <c r="F27" s="148"/>
      <c r="G27" s="12"/>
      <c r="H27" s="10" t="s">
        <v>30</v>
      </c>
      <c r="I27" s="19">
        <f>I67+I77+I83+I96+I110+I115+I130+I144+I63+I87+I149+I163+I167</f>
        <v>116945.32600000002</v>
      </c>
      <c r="J27" s="19">
        <f>J67+J77+J83+J96+J110+J115+J130+J144+J63+J87+J149+J163+J167</f>
        <v>114329.033</v>
      </c>
      <c r="K27" s="19">
        <f>K67+K77+K96+K110+K115+K130+K144+K63+K87+K149+K163+K167</f>
        <v>99.8</v>
      </c>
      <c r="L27" s="19">
        <f>L67+L77+L96+L110+L115+L130+L144+L63+L87+L149+L163+L167</f>
        <v>78.595</v>
      </c>
      <c r="M27" s="17">
        <f t="shared" si="0"/>
        <v>117045.12600000002</v>
      </c>
      <c r="N27" s="17">
        <f t="shared" si="1"/>
        <v>114407.628</v>
      </c>
      <c r="O27" s="56">
        <f t="shared" si="2"/>
        <v>97.74659732520598</v>
      </c>
      <c r="P27" s="91">
        <f>N27/N19*100</f>
        <v>55.049867061702805</v>
      </c>
      <c r="Q27" s="108">
        <f>N27/N19*100</f>
        <v>55.049867061702805</v>
      </c>
    </row>
    <row r="28" spans="1:17" s="43" customFormat="1" ht="15">
      <c r="A28" s="147" t="s">
        <v>65</v>
      </c>
      <c r="B28" s="148"/>
      <c r="C28" s="148"/>
      <c r="D28" s="148"/>
      <c r="E28" s="148"/>
      <c r="F28" s="148"/>
      <c r="G28" s="12"/>
      <c r="H28" s="10" t="s">
        <v>66</v>
      </c>
      <c r="I28" s="19"/>
      <c r="J28" s="19"/>
      <c r="K28" s="19">
        <f>K55</f>
        <v>29861.5</v>
      </c>
      <c r="L28" s="19">
        <f>L55</f>
        <v>0</v>
      </c>
      <c r="M28" s="17">
        <f>I28+K28</f>
        <v>29861.5</v>
      </c>
      <c r="N28" s="17">
        <f>J28+L28</f>
        <v>0</v>
      </c>
      <c r="O28" s="56">
        <f>(N28*100)/M28</f>
        <v>0</v>
      </c>
      <c r="P28" s="91" t="e">
        <f>N28/N18*100</f>
        <v>#DIV/0!</v>
      </c>
      <c r="Q28" s="108"/>
    </row>
    <row r="29" spans="1:17" s="43" customFormat="1" ht="15">
      <c r="A29" s="147" t="s">
        <v>35</v>
      </c>
      <c r="B29" s="148"/>
      <c r="C29" s="148"/>
      <c r="D29" s="148"/>
      <c r="E29" s="148"/>
      <c r="F29" s="148"/>
      <c r="G29" s="12"/>
      <c r="H29" s="10" t="s">
        <v>39</v>
      </c>
      <c r="I29" s="19"/>
      <c r="J29" s="19"/>
      <c r="K29" s="19">
        <f>K51+K59+K124+K135+K78+K145</f>
        <v>22868.472</v>
      </c>
      <c r="L29" s="19">
        <f>L51+L59+L124+L135+L78+L145</f>
        <v>17608.7992</v>
      </c>
      <c r="M29" s="17">
        <f t="shared" si="0"/>
        <v>22868.472</v>
      </c>
      <c r="N29" s="17">
        <f t="shared" si="1"/>
        <v>17608.7992</v>
      </c>
      <c r="O29" s="56">
        <f t="shared" si="2"/>
        <v>77.0003312857982</v>
      </c>
      <c r="P29" s="91">
        <f>N29/N19*100</f>
        <v>8.472879579989359</v>
      </c>
      <c r="Q29" s="108">
        <f>N29/N19*100</f>
        <v>8.472879579989359</v>
      </c>
    </row>
    <row r="30" spans="1:17" s="43" customFormat="1" ht="15">
      <c r="A30" s="147" t="s">
        <v>36</v>
      </c>
      <c r="B30" s="148"/>
      <c r="C30" s="148"/>
      <c r="D30" s="148"/>
      <c r="E30" s="148"/>
      <c r="F30" s="148"/>
      <c r="G30" s="13"/>
      <c r="H30" s="10" t="s">
        <v>31</v>
      </c>
      <c r="I30" s="19"/>
      <c r="J30" s="19"/>
      <c r="K30" s="19">
        <f>K119</f>
        <v>3940.257</v>
      </c>
      <c r="L30" s="19">
        <f>L119</f>
        <v>3940.256</v>
      </c>
      <c r="M30" s="17">
        <f t="shared" si="0"/>
        <v>3940.257</v>
      </c>
      <c r="N30" s="17">
        <f t="shared" si="1"/>
        <v>3940.256</v>
      </c>
      <c r="O30" s="56">
        <f t="shared" si="2"/>
        <v>99.99997462094477</v>
      </c>
      <c r="P30" s="91">
        <f>N30/N19*100</f>
        <v>1.8959449888173263</v>
      </c>
      <c r="Q30" s="108">
        <f>N30/N19*100</f>
        <v>1.8959449888173263</v>
      </c>
    </row>
    <row r="31" spans="1:17" s="43" customFormat="1" ht="31.5" customHeight="1" thickBot="1">
      <c r="A31" s="154" t="s">
        <v>32</v>
      </c>
      <c r="B31" s="155"/>
      <c r="C31" s="155"/>
      <c r="D31" s="155"/>
      <c r="E31" s="155"/>
      <c r="F31" s="155"/>
      <c r="G31" s="78"/>
      <c r="H31" s="70" t="s">
        <v>33</v>
      </c>
      <c r="I31" s="79"/>
      <c r="J31" s="79"/>
      <c r="K31" s="79">
        <f>K154+K168+K68+K79+K83+K97+K120+K131+K150</f>
        <v>76079.481</v>
      </c>
      <c r="L31" s="79">
        <f>L68+L79+L83+L97+L120+L131+L150+L168+L154</f>
        <v>66591.39600000001</v>
      </c>
      <c r="M31" s="82">
        <f t="shared" si="0"/>
        <v>76079.481</v>
      </c>
      <c r="N31" s="82">
        <f t="shared" si="1"/>
        <v>66591.39600000001</v>
      </c>
      <c r="O31" s="80">
        <f t="shared" si="2"/>
        <v>87.52872012888733</v>
      </c>
      <c r="P31" s="91">
        <f>N31/N19*100</f>
        <v>32.04198497370479</v>
      </c>
      <c r="Q31" s="108">
        <f>N31/N19*100</f>
        <v>32.04198497370479</v>
      </c>
    </row>
    <row r="32" spans="1:17" ht="15">
      <c r="A32" s="44"/>
      <c r="B32" s="44"/>
      <c r="C32" s="44"/>
      <c r="D32" s="44"/>
      <c r="E32" s="44"/>
      <c r="F32" s="44"/>
      <c r="G32" s="45"/>
      <c r="H32" s="46"/>
      <c r="I32" s="47"/>
      <c r="J32" s="47"/>
      <c r="K32" s="47"/>
      <c r="L32" s="47"/>
      <c r="M32" s="47"/>
      <c r="N32" s="47"/>
      <c r="O32" s="81"/>
      <c r="P32" s="89" t="e">
        <f>SUM(P20:P31)</f>
        <v>#DIV/0!</v>
      </c>
      <c r="Q32" s="89">
        <f>SUM(Q21:Q31)</f>
        <v>99.99999999999997</v>
      </c>
    </row>
    <row r="33" spans="1:15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81"/>
    </row>
    <row r="34" spans="1:15" ht="0" customHeight="1" hidden="1" thickBot="1">
      <c r="A34" s="59"/>
      <c r="B34" s="60"/>
      <c r="C34" s="61"/>
      <c r="D34" s="61"/>
      <c r="E34" s="61"/>
      <c r="F34" s="61"/>
      <c r="G34" s="62"/>
      <c r="H34" s="62"/>
      <c r="I34" s="62"/>
      <c r="J34" s="62"/>
      <c r="K34" s="60"/>
      <c r="L34" s="60"/>
      <c r="M34" s="60"/>
      <c r="N34" s="63"/>
      <c r="O34" s="57"/>
    </row>
    <row r="35" spans="1:17" ht="18" customHeight="1">
      <c r="A35" s="120" t="s">
        <v>1</v>
      </c>
      <c r="B35" s="121"/>
      <c r="C35" s="121"/>
      <c r="D35" s="121"/>
      <c r="E35" s="121"/>
      <c r="F35" s="122"/>
      <c r="G35" s="135" t="s">
        <v>8</v>
      </c>
      <c r="H35" s="138" t="s">
        <v>17</v>
      </c>
      <c r="I35" s="145" t="s">
        <v>0</v>
      </c>
      <c r="J35" s="146"/>
      <c r="K35" s="145" t="s">
        <v>10</v>
      </c>
      <c r="L35" s="146"/>
      <c r="M35" s="145" t="s">
        <v>5</v>
      </c>
      <c r="N35" s="146"/>
      <c r="O35" s="158" t="s">
        <v>18</v>
      </c>
      <c r="P35" s="88"/>
      <c r="Q35" s="88"/>
    </row>
    <row r="36" spans="1:17" ht="36" customHeight="1">
      <c r="A36" s="123"/>
      <c r="B36" s="124"/>
      <c r="C36" s="124"/>
      <c r="D36" s="124"/>
      <c r="E36" s="124"/>
      <c r="F36" s="125"/>
      <c r="G36" s="136"/>
      <c r="H36" s="139"/>
      <c r="I36" s="142" t="s">
        <v>75</v>
      </c>
      <c r="J36" s="142" t="s">
        <v>76</v>
      </c>
      <c r="K36" s="142" t="s">
        <v>75</v>
      </c>
      <c r="L36" s="142" t="s">
        <v>76</v>
      </c>
      <c r="M36" s="142" t="s">
        <v>75</v>
      </c>
      <c r="N36" s="142" t="s">
        <v>76</v>
      </c>
      <c r="O36" s="159"/>
      <c r="P36" s="88"/>
      <c r="Q36" s="88"/>
    </row>
    <row r="37" spans="1:17" ht="12.75" customHeight="1">
      <c r="A37" s="123"/>
      <c r="B37" s="124"/>
      <c r="C37" s="124"/>
      <c r="D37" s="124"/>
      <c r="E37" s="124"/>
      <c r="F37" s="125"/>
      <c r="G37" s="136"/>
      <c r="H37" s="139"/>
      <c r="I37" s="143"/>
      <c r="J37" s="143"/>
      <c r="K37" s="143"/>
      <c r="L37" s="143"/>
      <c r="M37" s="143"/>
      <c r="N37" s="143"/>
      <c r="O37" s="159"/>
      <c r="P37" s="88"/>
      <c r="Q37" s="88"/>
    </row>
    <row r="38" spans="1:17" ht="18" customHeight="1" thickBot="1">
      <c r="A38" s="126"/>
      <c r="B38" s="127"/>
      <c r="C38" s="127"/>
      <c r="D38" s="127"/>
      <c r="E38" s="127"/>
      <c r="F38" s="128"/>
      <c r="G38" s="137"/>
      <c r="H38" s="140"/>
      <c r="I38" s="144"/>
      <c r="J38" s="144"/>
      <c r="K38" s="144"/>
      <c r="L38" s="144"/>
      <c r="M38" s="144"/>
      <c r="N38" s="144"/>
      <c r="O38" s="192"/>
      <c r="P38" s="88"/>
      <c r="Q38" s="88"/>
    </row>
    <row r="39" spans="1:17" ht="14.25" thickBot="1">
      <c r="A39" s="149">
        <v>1</v>
      </c>
      <c r="B39" s="150"/>
      <c r="C39" s="150"/>
      <c r="D39" s="150"/>
      <c r="E39" s="150"/>
      <c r="F39" s="150"/>
      <c r="G39" s="41">
        <v>2</v>
      </c>
      <c r="H39" s="41">
        <v>3</v>
      </c>
      <c r="I39" s="41">
        <v>4</v>
      </c>
      <c r="J39" s="41">
        <v>5</v>
      </c>
      <c r="K39" s="41">
        <v>6</v>
      </c>
      <c r="L39" s="41">
        <v>7</v>
      </c>
      <c r="M39" s="41">
        <v>8</v>
      </c>
      <c r="N39" s="42">
        <v>9</v>
      </c>
      <c r="O39" s="54">
        <v>10</v>
      </c>
      <c r="P39" s="88"/>
      <c r="Q39" s="88"/>
    </row>
    <row r="40" spans="1:17" ht="21.75" customHeight="1" thickBot="1">
      <c r="A40" s="112" t="s">
        <v>38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4"/>
      <c r="P40" s="88"/>
      <c r="Q40" s="88"/>
    </row>
    <row r="41" spans="1:17" ht="15">
      <c r="A41" s="175" t="s">
        <v>11</v>
      </c>
      <c r="B41" s="176"/>
      <c r="C41" s="176"/>
      <c r="D41" s="176"/>
      <c r="E41" s="176"/>
      <c r="F41" s="177"/>
      <c r="G41" s="1"/>
      <c r="H41" s="2"/>
      <c r="I41" s="3">
        <f aca="true" t="shared" si="3" ref="I41:N41">SUM(I43:I47)</f>
        <v>4507.099999999999</v>
      </c>
      <c r="J41" s="3">
        <f t="shared" si="3"/>
        <v>4453.620999999999</v>
      </c>
      <c r="K41" s="3">
        <f t="shared" si="3"/>
        <v>0</v>
      </c>
      <c r="L41" s="3">
        <f t="shared" si="3"/>
        <v>0</v>
      </c>
      <c r="M41" s="3">
        <f t="shared" si="3"/>
        <v>4507.099999999999</v>
      </c>
      <c r="N41" s="3">
        <f t="shared" si="3"/>
        <v>4453.620999999999</v>
      </c>
      <c r="O41" s="64">
        <f>N41/M41*100</f>
        <v>98.81344989017327</v>
      </c>
      <c r="P41" s="88">
        <f>N41/76997.045*100</f>
        <v>5.7841453525911275</v>
      </c>
      <c r="Q41" s="88"/>
    </row>
    <row r="42" spans="1:17" ht="15">
      <c r="A42" s="115" t="s">
        <v>3</v>
      </c>
      <c r="B42" s="116"/>
      <c r="C42" s="116"/>
      <c r="D42" s="116"/>
      <c r="E42" s="116"/>
      <c r="F42" s="117"/>
      <c r="G42" s="9"/>
      <c r="H42" s="65"/>
      <c r="I42" s="5"/>
      <c r="J42" s="5"/>
      <c r="K42" s="5"/>
      <c r="L42" s="5"/>
      <c r="M42" s="5"/>
      <c r="N42" s="5"/>
      <c r="O42" s="66"/>
      <c r="P42" s="88"/>
      <c r="Q42" s="88"/>
    </row>
    <row r="43" spans="1:17" ht="15" customHeight="1">
      <c r="A43" s="185" t="s">
        <v>19</v>
      </c>
      <c r="B43" s="186"/>
      <c r="C43" s="186"/>
      <c r="D43" s="186"/>
      <c r="E43" s="186"/>
      <c r="F43" s="186"/>
      <c r="G43" s="9"/>
      <c r="H43" s="10" t="s">
        <v>20</v>
      </c>
      <c r="I43" s="8">
        <v>3580.4</v>
      </c>
      <c r="J43" s="8">
        <v>3539.34</v>
      </c>
      <c r="K43" s="8"/>
      <c r="L43" s="8"/>
      <c r="M43" s="8">
        <f aca="true" t="shared" si="4" ref="M43:N47">I43+K43</f>
        <v>3580.4</v>
      </c>
      <c r="N43" s="8">
        <f t="shared" si="4"/>
        <v>3539.34</v>
      </c>
      <c r="O43" s="67">
        <f>(N43*100/M43)</f>
        <v>98.85320075969165</v>
      </c>
      <c r="P43" s="88"/>
      <c r="Q43" s="88"/>
    </row>
    <row r="44" spans="1:17" ht="17.25" customHeight="1">
      <c r="A44" s="190" t="s">
        <v>21</v>
      </c>
      <c r="B44" s="191"/>
      <c r="C44" s="191"/>
      <c r="D44" s="191"/>
      <c r="E44" s="191"/>
      <c r="F44" s="191"/>
      <c r="G44" s="9"/>
      <c r="H44" s="10" t="s">
        <v>22</v>
      </c>
      <c r="I44" s="8">
        <v>774.937</v>
      </c>
      <c r="J44" s="8">
        <v>762.615</v>
      </c>
      <c r="K44" s="8"/>
      <c r="L44" s="8"/>
      <c r="M44" s="8">
        <f t="shared" si="4"/>
        <v>774.937</v>
      </c>
      <c r="N44" s="8">
        <f t="shared" si="4"/>
        <v>762.615</v>
      </c>
      <c r="O44" s="67">
        <f>(N44*100/M44)</f>
        <v>98.40993525925333</v>
      </c>
      <c r="P44" s="88"/>
      <c r="Q44" s="88"/>
    </row>
    <row r="45" spans="1:17" ht="15">
      <c r="A45" s="185" t="s">
        <v>24</v>
      </c>
      <c r="B45" s="186"/>
      <c r="C45" s="186"/>
      <c r="D45" s="186"/>
      <c r="E45" s="186"/>
      <c r="F45" s="186"/>
      <c r="G45" s="6"/>
      <c r="H45" s="10" t="s">
        <v>23</v>
      </c>
      <c r="I45" s="8">
        <v>99.481</v>
      </c>
      <c r="J45" s="8">
        <v>99.481</v>
      </c>
      <c r="K45" s="8"/>
      <c r="L45" s="8"/>
      <c r="M45" s="8">
        <f t="shared" si="4"/>
        <v>99.481</v>
      </c>
      <c r="N45" s="8">
        <f t="shared" si="4"/>
        <v>99.481</v>
      </c>
      <c r="O45" s="67">
        <f>(N45*100/M45)</f>
        <v>99.99999999999999</v>
      </c>
      <c r="P45" s="88"/>
      <c r="Q45" s="88"/>
    </row>
    <row r="46" spans="1:17" ht="17.25" customHeight="1">
      <c r="A46" s="185" t="s">
        <v>26</v>
      </c>
      <c r="B46" s="186"/>
      <c r="C46" s="186"/>
      <c r="D46" s="186"/>
      <c r="E46" s="186"/>
      <c r="F46" s="186"/>
      <c r="G46" s="9"/>
      <c r="H46" s="10" t="s">
        <v>25</v>
      </c>
      <c r="I46" s="8">
        <v>47.9</v>
      </c>
      <c r="J46" s="8">
        <v>47.803</v>
      </c>
      <c r="K46" s="8"/>
      <c r="L46" s="8"/>
      <c r="M46" s="8">
        <f t="shared" si="4"/>
        <v>47.9</v>
      </c>
      <c r="N46" s="8">
        <f t="shared" si="4"/>
        <v>47.803</v>
      </c>
      <c r="O46" s="67">
        <f>(N46*100/M46)</f>
        <v>99.7974947807933</v>
      </c>
      <c r="P46" s="88"/>
      <c r="Q46" s="88"/>
    </row>
    <row r="47" spans="1:17" ht="15.75" thickBot="1">
      <c r="A47" s="187" t="s">
        <v>27</v>
      </c>
      <c r="B47" s="188"/>
      <c r="C47" s="188"/>
      <c r="D47" s="188"/>
      <c r="E47" s="188"/>
      <c r="F47" s="189"/>
      <c r="G47" s="9"/>
      <c r="H47" s="10" t="s">
        <v>28</v>
      </c>
      <c r="I47" s="8">
        <v>4.382</v>
      </c>
      <c r="J47" s="8">
        <v>4.382</v>
      </c>
      <c r="K47" s="8"/>
      <c r="L47" s="8"/>
      <c r="M47" s="8">
        <f t="shared" si="4"/>
        <v>4.382</v>
      </c>
      <c r="N47" s="8">
        <f t="shared" si="4"/>
        <v>4.382</v>
      </c>
      <c r="O47" s="67">
        <f>(N47*100/M47)</f>
        <v>100</v>
      </c>
      <c r="P47" s="88"/>
      <c r="Q47" s="88"/>
    </row>
    <row r="48" spans="1:17" ht="23.25" customHeight="1" thickBot="1">
      <c r="A48" s="112" t="s">
        <v>62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4"/>
      <c r="P48" s="88"/>
      <c r="Q48" s="88"/>
    </row>
    <row r="49" spans="1:17" ht="17.25">
      <c r="A49" s="129" t="s">
        <v>11</v>
      </c>
      <c r="B49" s="130"/>
      <c r="C49" s="130"/>
      <c r="D49" s="130"/>
      <c r="E49" s="130"/>
      <c r="F49" s="131"/>
      <c r="G49" s="48"/>
      <c r="H49" s="49"/>
      <c r="I49" s="3">
        <f aca="true" t="shared" si="5" ref="I49:N49">SUM(I51:I51)</f>
        <v>0</v>
      </c>
      <c r="J49" s="3">
        <f t="shared" si="5"/>
        <v>0</v>
      </c>
      <c r="K49" s="3">
        <f t="shared" si="5"/>
        <v>4253.783</v>
      </c>
      <c r="L49" s="3">
        <f t="shared" si="5"/>
        <v>3567.326</v>
      </c>
      <c r="M49" s="3">
        <f t="shared" si="5"/>
        <v>4253.783</v>
      </c>
      <c r="N49" s="3">
        <f t="shared" si="5"/>
        <v>3567.326</v>
      </c>
      <c r="O49" s="64">
        <f>(N49*100/M49)</f>
        <v>83.86243491969383</v>
      </c>
      <c r="P49" s="88">
        <f>N49/76997.045*100</f>
        <v>4.6330687106238955</v>
      </c>
      <c r="Q49" s="88"/>
    </row>
    <row r="50" spans="1:17" ht="18" customHeight="1">
      <c r="A50" s="115" t="s">
        <v>3</v>
      </c>
      <c r="B50" s="116"/>
      <c r="C50" s="116"/>
      <c r="D50" s="116"/>
      <c r="E50" s="116"/>
      <c r="F50" s="117"/>
      <c r="G50" s="4"/>
      <c r="H50" s="14"/>
      <c r="I50" s="5"/>
      <c r="J50" s="5"/>
      <c r="K50" s="5"/>
      <c r="L50" s="5"/>
      <c r="M50" s="5"/>
      <c r="N50" s="16"/>
      <c r="O50" s="66"/>
      <c r="P50" s="88"/>
      <c r="Q50" s="88"/>
    </row>
    <row r="51" spans="1:17" ht="30.75" customHeight="1" thickBot="1">
      <c r="A51" s="118" t="s">
        <v>35</v>
      </c>
      <c r="B51" s="119"/>
      <c r="C51" s="119"/>
      <c r="D51" s="119"/>
      <c r="E51" s="119"/>
      <c r="F51" s="119"/>
      <c r="G51" s="101"/>
      <c r="H51" s="102" t="s">
        <v>39</v>
      </c>
      <c r="I51" s="104"/>
      <c r="J51" s="104"/>
      <c r="K51" s="104">
        <v>4253.783</v>
      </c>
      <c r="L51" s="104">
        <v>3567.326</v>
      </c>
      <c r="M51" s="104">
        <f>I51+K51</f>
        <v>4253.783</v>
      </c>
      <c r="N51" s="104">
        <f>J51+L51</f>
        <v>3567.326</v>
      </c>
      <c r="O51" s="105">
        <f>(N51*100)/M51</f>
        <v>83.86243491969383</v>
      </c>
      <c r="P51" s="88"/>
      <c r="Q51" s="88"/>
    </row>
    <row r="52" spans="1:17" ht="36" customHeight="1" thickBot="1">
      <c r="A52" s="132" t="s">
        <v>64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4"/>
      <c r="P52" s="88"/>
      <c r="Q52" s="88"/>
    </row>
    <row r="53" spans="1:17" ht="17.25">
      <c r="A53" s="129" t="s">
        <v>11</v>
      </c>
      <c r="B53" s="130"/>
      <c r="C53" s="130"/>
      <c r="D53" s="130"/>
      <c r="E53" s="130"/>
      <c r="F53" s="131"/>
      <c r="G53" s="48"/>
      <c r="H53" s="49"/>
      <c r="I53" s="3">
        <f aca="true" t="shared" si="6" ref="I53:N53">SUM(I55:I55)</f>
        <v>0</v>
      </c>
      <c r="J53" s="3">
        <f t="shared" si="6"/>
        <v>0</v>
      </c>
      <c r="K53" s="3">
        <f t="shared" si="6"/>
        <v>29861.5</v>
      </c>
      <c r="L53" s="3">
        <f t="shared" si="6"/>
        <v>0</v>
      </c>
      <c r="M53" s="3">
        <f t="shared" si="6"/>
        <v>29861.5</v>
      </c>
      <c r="N53" s="3">
        <f t="shared" si="6"/>
        <v>0</v>
      </c>
      <c r="O53" s="64">
        <f>(N53*100/M53)</f>
        <v>0</v>
      </c>
      <c r="P53" s="88">
        <f>N53/76997.045*100</f>
        <v>0</v>
      </c>
      <c r="Q53" s="88"/>
    </row>
    <row r="54" spans="1:17" ht="18" customHeight="1">
      <c r="A54" s="115" t="s">
        <v>3</v>
      </c>
      <c r="B54" s="116"/>
      <c r="C54" s="116"/>
      <c r="D54" s="116"/>
      <c r="E54" s="116"/>
      <c r="F54" s="117"/>
      <c r="G54" s="4"/>
      <c r="H54" s="14"/>
      <c r="I54" s="5"/>
      <c r="J54" s="5"/>
      <c r="K54" s="5"/>
      <c r="L54" s="5"/>
      <c r="M54" s="5"/>
      <c r="N54" s="16"/>
      <c r="O54" s="66"/>
      <c r="P54" s="88"/>
      <c r="Q54" s="88"/>
    </row>
    <row r="55" spans="1:17" ht="30.75" customHeight="1" thickBot="1">
      <c r="A55" s="118" t="s">
        <v>65</v>
      </c>
      <c r="B55" s="119"/>
      <c r="C55" s="119"/>
      <c r="D55" s="119"/>
      <c r="E55" s="119"/>
      <c r="F55" s="119"/>
      <c r="G55" s="101"/>
      <c r="H55" s="102" t="s">
        <v>66</v>
      </c>
      <c r="I55" s="104"/>
      <c r="J55" s="104"/>
      <c r="K55" s="104">
        <v>29861.5</v>
      </c>
      <c r="L55" s="104">
        <v>0</v>
      </c>
      <c r="M55" s="104">
        <f>I55+K55</f>
        <v>29861.5</v>
      </c>
      <c r="N55" s="104">
        <f>J55+L55</f>
        <v>0</v>
      </c>
      <c r="O55" s="105">
        <f>(N55*100)/M55</f>
        <v>0</v>
      </c>
      <c r="P55" s="88"/>
      <c r="Q55" s="88"/>
    </row>
    <row r="56" spans="1:17" ht="23.25" customHeight="1" thickBot="1">
      <c r="A56" s="112" t="s">
        <v>63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4"/>
      <c r="P56" s="88"/>
      <c r="Q56" s="88"/>
    </row>
    <row r="57" spans="1:17" ht="17.25">
      <c r="A57" s="129" t="s">
        <v>11</v>
      </c>
      <c r="B57" s="130"/>
      <c r="C57" s="130"/>
      <c r="D57" s="130"/>
      <c r="E57" s="130"/>
      <c r="F57" s="131"/>
      <c r="G57" s="48"/>
      <c r="H57" s="49"/>
      <c r="I57" s="3">
        <f aca="true" t="shared" si="7" ref="I57:N57">SUM(I59:I59)</f>
        <v>0</v>
      </c>
      <c r="J57" s="3">
        <f t="shared" si="7"/>
        <v>0</v>
      </c>
      <c r="K57" s="3">
        <f t="shared" si="7"/>
        <v>5.01</v>
      </c>
      <c r="L57" s="3">
        <f t="shared" si="7"/>
        <v>5.01</v>
      </c>
      <c r="M57" s="3">
        <f t="shared" si="7"/>
        <v>5.01</v>
      </c>
      <c r="N57" s="3">
        <f t="shared" si="7"/>
        <v>5.01</v>
      </c>
      <c r="O57" s="64">
        <f>(N57*100/M57)</f>
        <v>100</v>
      </c>
      <c r="P57" s="88">
        <f>N57/76997.045*100</f>
        <v>0.006506743213327212</v>
      </c>
      <c r="Q57" s="88"/>
    </row>
    <row r="58" spans="1:17" ht="18" customHeight="1">
      <c r="A58" s="115" t="s">
        <v>3</v>
      </c>
      <c r="B58" s="116"/>
      <c r="C58" s="116"/>
      <c r="D58" s="116"/>
      <c r="E58" s="116"/>
      <c r="F58" s="117"/>
      <c r="G58" s="4"/>
      <c r="H58" s="14"/>
      <c r="I58" s="5"/>
      <c r="J58" s="5"/>
      <c r="K58" s="5"/>
      <c r="L58" s="5"/>
      <c r="M58" s="5"/>
      <c r="N58" s="16"/>
      <c r="O58" s="66"/>
      <c r="P58" s="88"/>
      <c r="Q58" s="88"/>
    </row>
    <row r="59" spans="1:17" ht="30.75" customHeight="1" thickBot="1">
      <c r="A59" s="118" t="s">
        <v>35</v>
      </c>
      <c r="B59" s="119"/>
      <c r="C59" s="119"/>
      <c r="D59" s="119"/>
      <c r="E59" s="119"/>
      <c r="F59" s="119"/>
      <c r="G59" s="101"/>
      <c r="H59" s="102" t="s">
        <v>39</v>
      </c>
      <c r="I59" s="104"/>
      <c r="J59" s="104"/>
      <c r="K59" s="104">
        <v>5.01</v>
      </c>
      <c r="L59" s="104">
        <v>5.01</v>
      </c>
      <c r="M59" s="104">
        <f>I59+K59</f>
        <v>5.01</v>
      </c>
      <c r="N59" s="104">
        <f>J59+L59</f>
        <v>5.01</v>
      </c>
      <c r="O59" s="105">
        <f>(N59*100)/M59</f>
        <v>100</v>
      </c>
      <c r="P59" s="88"/>
      <c r="Q59" s="88"/>
    </row>
    <row r="60" spans="1:17" ht="23.25" customHeight="1" thickBot="1">
      <c r="A60" s="112" t="s">
        <v>67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4"/>
      <c r="P60" s="88"/>
      <c r="Q60" s="88"/>
    </row>
    <row r="61" spans="1:17" ht="17.25">
      <c r="A61" s="129" t="s">
        <v>11</v>
      </c>
      <c r="B61" s="130"/>
      <c r="C61" s="130"/>
      <c r="D61" s="130"/>
      <c r="E61" s="130"/>
      <c r="F61" s="131"/>
      <c r="G61" s="48"/>
      <c r="H61" s="49"/>
      <c r="I61" s="3">
        <f aca="true" t="shared" si="8" ref="I61:N61">SUM(I63:I63)</f>
        <v>1300</v>
      </c>
      <c r="J61" s="3">
        <f t="shared" si="8"/>
        <v>1145.026</v>
      </c>
      <c r="K61" s="3">
        <f t="shared" si="8"/>
        <v>0</v>
      </c>
      <c r="L61" s="3">
        <f t="shared" si="8"/>
        <v>0</v>
      </c>
      <c r="M61" s="3">
        <f t="shared" si="8"/>
        <v>1300</v>
      </c>
      <c r="N61" s="3">
        <f t="shared" si="8"/>
        <v>1145.026</v>
      </c>
      <c r="O61" s="64">
        <f>(N61*100/M61)</f>
        <v>88.07892307692308</v>
      </c>
      <c r="P61" s="88">
        <f>N61/76997.045*100</f>
        <v>1.4871038232701008</v>
      </c>
      <c r="Q61" s="88"/>
    </row>
    <row r="62" spans="1:17" ht="18" customHeight="1">
      <c r="A62" s="115" t="s">
        <v>3</v>
      </c>
      <c r="B62" s="116"/>
      <c r="C62" s="116"/>
      <c r="D62" s="116"/>
      <c r="E62" s="116"/>
      <c r="F62" s="117"/>
      <c r="G62" s="4"/>
      <c r="H62" s="14"/>
      <c r="I62" s="5"/>
      <c r="J62" s="5"/>
      <c r="K62" s="5"/>
      <c r="L62" s="5"/>
      <c r="M62" s="5"/>
      <c r="N62" s="16"/>
      <c r="O62" s="66"/>
      <c r="P62" s="88"/>
      <c r="Q62" s="88"/>
    </row>
    <row r="63" spans="1:17" ht="30.75" customHeight="1" thickBot="1">
      <c r="A63" s="118" t="s">
        <v>29</v>
      </c>
      <c r="B63" s="119"/>
      <c r="C63" s="119"/>
      <c r="D63" s="119"/>
      <c r="E63" s="119"/>
      <c r="F63" s="119"/>
      <c r="G63" s="101"/>
      <c r="H63" s="103" t="s">
        <v>30</v>
      </c>
      <c r="I63" s="104">
        <v>1300</v>
      </c>
      <c r="J63" s="104">
        <v>1145.026</v>
      </c>
      <c r="K63" s="104"/>
      <c r="L63" s="104"/>
      <c r="M63" s="104">
        <f>I63+K63</f>
        <v>1300</v>
      </c>
      <c r="N63" s="104">
        <f>J63+L63</f>
        <v>1145.026</v>
      </c>
      <c r="O63" s="105">
        <f>(N63*100)/M63</f>
        <v>88.07892307692308</v>
      </c>
      <c r="P63" s="88"/>
      <c r="Q63" s="88"/>
    </row>
    <row r="64" spans="1:17" ht="23.25" customHeight="1" thickBot="1">
      <c r="A64" s="112" t="s">
        <v>40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4"/>
      <c r="P64" s="88"/>
      <c r="Q64" s="88"/>
    </row>
    <row r="65" spans="1:17" ht="17.25">
      <c r="A65" s="129" t="s">
        <v>11</v>
      </c>
      <c r="B65" s="130"/>
      <c r="C65" s="130"/>
      <c r="D65" s="130"/>
      <c r="E65" s="130"/>
      <c r="F65" s="131"/>
      <c r="G65" s="48"/>
      <c r="H65" s="49"/>
      <c r="I65" s="3">
        <f>SUM(I67:I67)</f>
        <v>19380.33</v>
      </c>
      <c r="J65" s="3">
        <f>SUM(J67:J67)</f>
        <v>19379.834</v>
      </c>
      <c r="K65" s="3">
        <f>SUM(K67:K68)</f>
        <v>4090.432</v>
      </c>
      <c r="L65" s="3">
        <f>SUM(L67:L68)</f>
        <v>4008.417</v>
      </c>
      <c r="M65" s="3">
        <f>SUM(M67:M68)</f>
        <v>23470.762000000002</v>
      </c>
      <c r="N65" s="3">
        <f>SUM(N67:N68)</f>
        <v>23388.251</v>
      </c>
      <c r="O65" s="64">
        <f>(N65*100/M65)</f>
        <v>99.64845197612246</v>
      </c>
      <c r="P65" s="88">
        <f>N65/76997.045*100</f>
        <v>30.375517657852974</v>
      </c>
      <c r="Q65" s="88"/>
    </row>
    <row r="66" spans="1:17" ht="18" customHeight="1">
      <c r="A66" s="115" t="s">
        <v>3</v>
      </c>
      <c r="B66" s="116"/>
      <c r="C66" s="116"/>
      <c r="D66" s="116"/>
      <c r="E66" s="116"/>
      <c r="F66" s="117"/>
      <c r="G66" s="4"/>
      <c r="H66" s="14"/>
      <c r="I66" s="5"/>
      <c r="J66" s="5"/>
      <c r="K66" s="5"/>
      <c r="L66" s="5"/>
      <c r="M66" s="5"/>
      <c r="N66" s="16"/>
      <c r="O66" s="66"/>
      <c r="P66" s="88"/>
      <c r="Q66" s="88"/>
    </row>
    <row r="67" spans="1:17" ht="30.75" customHeight="1">
      <c r="A67" s="118" t="s">
        <v>29</v>
      </c>
      <c r="B67" s="119"/>
      <c r="C67" s="119"/>
      <c r="D67" s="119"/>
      <c r="E67" s="119"/>
      <c r="F67" s="119"/>
      <c r="G67" s="101"/>
      <c r="H67" s="103" t="s">
        <v>30</v>
      </c>
      <c r="I67" s="104">
        <v>19380.33</v>
      </c>
      <c r="J67" s="104">
        <v>19379.834</v>
      </c>
      <c r="K67" s="104"/>
      <c r="L67" s="104"/>
      <c r="M67" s="104">
        <f>I67+K67</f>
        <v>19380.33</v>
      </c>
      <c r="N67" s="104">
        <f>J67+L67</f>
        <v>19379.834</v>
      </c>
      <c r="O67" s="105">
        <f>(N67*100)/M67</f>
        <v>99.99744070405404</v>
      </c>
      <c r="P67" s="88"/>
      <c r="Q67" s="88"/>
    </row>
    <row r="68" spans="1:17" ht="30.75" customHeight="1" thickBot="1">
      <c r="A68" s="154" t="s">
        <v>68</v>
      </c>
      <c r="B68" s="155"/>
      <c r="C68" s="155"/>
      <c r="D68" s="155"/>
      <c r="E68" s="155"/>
      <c r="F68" s="155"/>
      <c r="G68" s="78"/>
      <c r="H68" s="84" t="s">
        <v>69</v>
      </c>
      <c r="I68" s="72"/>
      <c r="J68" s="72"/>
      <c r="K68" s="72">
        <v>4090.432</v>
      </c>
      <c r="L68" s="72">
        <v>4008.417</v>
      </c>
      <c r="M68" s="72">
        <f>I68+K68</f>
        <v>4090.432</v>
      </c>
      <c r="N68" s="72">
        <f>J68+L68</f>
        <v>4008.417</v>
      </c>
      <c r="O68" s="73">
        <f>(N68*100)/M68</f>
        <v>97.99495505609188</v>
      </c>
      <c r="P68" s="88"/>
      <c r="Q68" s="88"/>
    </row>
    <row r="69" spans="1:17" s="87" customFormat="1" ht="26.25" customHeight="1">
      <c r="A69" s="120" t="s">
        <v>1</v>
      </c>
      <c r="B69" s="121"/>
      <c r="C69" s="121"/>
      <c r="D69" s="121"/>
      <c r="E69" s="121"/>
      <c r="F69" s="122"/>
      <c r="G69" s="135" t="s">
        <v>8</v>
      </c>
      <c r="H69" s="138" t="s">
        <v>17</v>
      </c>
      <c r="I69" s="141" t="s">
        <v>0</v>
      </c>
      <c r="J69" s="122"/>
      <c r="K69" s="141" t="s">
        <v>10</v>
      </c>
      <c r="L69" s="122"/>
      <c r="M69" s="141" t="s">
        <v>5</v>
      </c>
      <c r="N69" s="122"/>
      <c r="O69" s="158" t="s">
        <v>18</v>
      </c>
      <c r="P69" s="93"/>
      <c r="Q69" s="93"/>
    </row>
    <row r="70" spans="1:17" ht="36" customHeight="1">
      <c r="A70" s="123"/>
      <c r="B70" s="124"/>
      <c r="C70" s="124"/>
      <c r="D70" s="124"/>
      <c r="E70" s="124"/>
      <c r="F70" s="125"/>
      <c r="G70" s="136"/>
      <c r="H70" s="139"/>
      <c r="I70" s="142" t="s">
        <v>75</v>
      </c>
      <c r="J70" s="142" t="s">
        <v>76</v>
      </c>
      <c r="K70" s="142" t="s">
        <v>75</v>
      </c>
      <c r="L70" s="142" t="s">
        <v>76</v>
      </c>
      <c r="M70" s="142" t="s">
        <v>75</v>
      </c>
      <c r="N70" s="142" t="s">
        <v>76</v>
      </c>
      <c r="O70" s="159"/>
      <c r="P70" s="88"/>
      <c r="Q70" s="88"/>
    </row>
    <row r="71" spans="1:17" ht="12.75" customHeight="1">
      <c r="A71" s="123"/>
      <c r="B71" s="124"/>
      <c r="C71" s="124"/>
      <c r="D71" s="124"/>
      <c r="E71" s="124"/>
      <c r="F71" s="125"/>
      <c r="G71" s="136"/>
      <c r="H71" s="139"/>
      <c r="I71" s="143"/>
      <c r="J71" s="143"/>
      <c r="K71" s="143"/>
      <c r="L71" s="143"/>
      <c r="M71" s="143"/>
      <c r="N71" s="143"/>
      <c r="O71" s="159"/>
      <c r="P71" s="88"/>
      <c r="Q71" s="88"/>
    </row>
    <row r="72" spans="1:17" ht="4.5" customHeight="1" thickBot="1">
      <c r="A72" s="126"/>
      <c r="B72" s="127"/>
      <c r="C72" s="127"/>
      <c r="D72" s="127"/>
      <c r="E72" s="127"/>
      <c r="F72" s="128"/>
      <c r="G72" s="137"/>
      <c r="H72" s="140"/>
      <c r="I72" s="144"/>
      <c r="J72" s="144"/>
      <c r="K72" s="144"/>
      <c r="L72" s="144"/>
      <c r="M72" s="144"/>
      <c r="N72" s="144"/>
      <c r="O72" s="192"/>
      <c r="P72" s="88"/>
      <c r="Q72" s="88"/>
    </row>
    <row r="73" spans="1:17" ht="14.25" thickBot="1">
      <c r="A73" s="149">
        <v>1</v>
      </c>
      <c r="B73" s="150"/>
      <c r="C73" s="150"/>
      <c r="D73" s="150"/>
      <c r="E73" s="150"/>
      <c r="F73" s="150"/>
      <c r="G73" s="41">
        <v>2</v>
      </c>
      <c r="H73" s="41">
        <v>3</v>
      </c>
      <c r="I73" s="41">
        <v>4</v>
      </c>
      <c r="J73" s="41">
        <v>5</v>
      </c>
      <c r="K73" s="41">
        <v>6</v>
      </c>
      <c r="L73" s="41">
        <v>7</v>
      </c>
      <c r="M73" s="41">
        <v>8</v>
      </c>
      <c r="N73" s="42">
        <v>9</v>
      </c>
      <c r="O73" s="54">
        <v>10</v>
      </c>
      <c r="P73" s="88"/>
      <c r="Q73" s="88"/>
    </row>
    <row r="74" spans="1:17" ht="23.25" customHeight="1" thickBot="1">
      <c r="A74" s="112" t="s">
        <v>58</v>
      </c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4"/>
      <c r="P74" s="88"/>
      <c r="Q74" s="88"/>
    </row>
    <row r="75" spans="1:17" ht="17.25">
      <c r="A75" s="129" t="s">
        <v>11</v>
      </c>
      <c r="B75" s="130"/>
      <c r="C75" s="130"/>
      <c r="D75" s="130"/>
      <c r="E75" s="130"/>
      <c r="F75" s="131"/>
      <c r="G75" s="48"/>
      <c r="H75" s="49"/>
      <c r="I75" s="3">
        <f>SUM(I77:I77)</f>
        <v>797.367</v>
      </c>
      <c r="J75" s="3">
        <f>SUM(J77:J77)</f>
        <v>696.567</v>
      </c>
      <c r="K75" s="3">
        <f>SUM(K77:K79)</f>
        <v>6528.12</v>
      </c>
      <c r="L75" s="3">
        <f>SUM(L77:L79)</f>
        <v>6385.438</v>
      </c>
      <c r="M75" s="3">
        <f>SUM(M77:M79)</f>
        <v>7325.487</v>
      </c>
      <c r="N75" s="3">
        <f>SUM(N77:N79)</f>
        <v>7082.005</v>
      </c>
      <c r="O75" s="64">
        <f>(N75*100/M75)</f>
        <v>96.67623463122656</v>
      </c>
      <c r="P75" s="88">
        <f>N75/76997.045*100</f>
        <v>9.197762069959959</v>
      </c>
      <c r="Q75" s="88"/>
    </row>
    <row r="76" spans="1:17" ht="18" customHeight="1">
      <c r="A76" s="115" t="s">
        <v>3</v>
      </c>
      <c r="B76" s="116"/>
      <c r="C76" s="116"/>
      <c r="D76" s="116"/>
      <c r="E76" s="116"/>
      <c r="F76" s="117"/>
      <c r="G76" s="4"/>
      <c r="H76" s="14"/>
      <c r="I76" s="5"/>
      <c r="J76" s="5"/>
      <c r="K76" s="5"/>
      <c r="L76" s="5"/>
      <c r="M76" s="5"/>
      <c r="N76" s="16"/>
      <c r="O76" s="66"/>
      <c r="P76" s="88"/>
      <c r="Q76" s="88"/>
    </row>
    <row r="77" spans="1:17" ht="30.75" customHeight="1">
      <c r="A77" s="118" t="s">
        <v>29</v>
      </c>
      <c r="B77" s="119"/>
      <c r="C77" s="119"/>
      <c r="D77" s="119"/>
      <c r="E77" s="119"/>
      <c r="F77" s="119"/>
      <c r="G77" s="101"/>
      <c r="H77" s="103" t="s">
        <v>30</v>
      </c>
      <c r="I77" s="104">
        <v>797.367</v>
      </c>
      <c r="J77" s="104">
        <v>696.567</v>
      </c>
      <c r="K77" s="104"/>
      <c r="L77" s="104"/>
      <c r="M77" s="104">
        <f aca="true" t="shared" si="9" ref="M77:N79">I77+K77</f>
        <v>797.367</v>
      </c>
      <c r="N77" s="104">
        <f t="shared" si="9"/>
        <v>696.567</v>
      </c>
      <c r="O77" s="105">
        <f>(N77*100)/M77</f>
        <v>87.35839331198808</v>
      </c>
      <c r="P77" s="88"/>
      <c r="Q77" s="88"/>
    </row>
    <row r="78" spans="1:17" ht="15">
      <c r="A78" s="118" t="s">
        <v>35</v>
      </c>
      <c r="B78" s="119"/>
      <c r="C78" s="119"/>
      <c r="D78" s="119"/>
      <c r="E78" s="119"/>
      <c r="F78" s="119"/>
      <c r="G78" s="101"/>
      <c r="H78" s="102" t="s">
        <v>39</v>
      </c>
      <c r="I78" s="104"/>
      <c r="J78" s="104"/>
      <c r="K78" s="104">
        <v>702.164</v>
      </c>
      <c r="L78" s="104">
        <v>644.991</v>
      </c>
      <c r="M78" s="104">
        <f t="shared" si="9"/>
        <v>702.164</v>
      </c>
      <c r="N78" s="104">
        <f t="shared" si="9"/>
        <v>644.991</v>
      </c>
      <c r="O78" s="105">
        <f>(N78*100)/M78</f>
        <v>91.85760021875231</v>
      </c>
      <c r="P78" s="88"/>
      <c r="Q78" s="88"/>
    </row>
    <row r="79" spans="1:17" ht="30.75" customHeight="1" thickBot="1">
      <c r="A79" s="118" t="s">
        <v>68</v>
      </c>
      <c r="B79" s="119"/>
      <c r="C79" s="119"/>
      <c r="D79" s="119"/>
      <c r="E79" s="119"/>
      <c r="F79" s="119"/>
      <c r="G79" s="101"/>
      <c r="H79" s="103" t="s">
        <v>69</v>
      </c>
      <c r="I79" s="104"/>
      <c r="J79" s="104"/>
      <c r="K79" s="104">
        <v>5825.956</v>
      </c>
      <c r="L79" s="104">
        <v>5740.447</v>
      </c>
      <c r="M79" s="104">
        <f t="shared" si="9"/>
        <v>5825.956</v>
      </c>
      <c r="N79" s="104">
        <f t="shared" si="9"/>
        <v>5740.447</v>
      </c>
      <c r="O79" s="105">
        <f>(N79*100)/M79</f>
        <v>98.53227521800713</v>
      </c>
      <c r="P79" s="88"/>
      <c r="Q79" s="88"/>
    </row>
    <row r="80" spans="1:17" ht="23.25" customHeight="1" thickBot="1">
      <c r="A80" s="112" t="s">
        <v>70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4"/>
      <c r="P80" s="88"/>
      <c r="Q80" s="88"/>
    </row>
    <row r="81" spans="1:17" ht="17.25">
      <c r="A81" s="129" t="s">
        <v>11</v>
      </c>
      <c r="B81" s="130"/>
      <c r="C81" s="130"/>
      <c r="D81" s="130"/>
      <c r="E81" s="130"/>
      <c r="F81" s="131"/>
      <c r="G81" s="48"/>
      <c r="H81" s="49"/>
      <c r="I81" s="3">
        <f aca="true" t="shared" si="10" ref="I81:N81">SUM(I83:I83)</f>
        <v>0</v>
      </c>
      <c r="J81" s="3">
        <f t="shared" si="10"/>
        <v>0</v>
      </c>
      <c r="K81" s="3">
        <f t="shared" si="10"/>
        <v>1000</v>
      </c>
      <c r="L81" s="3">
        <f t="shared" si="10"/>
        <v>947.844</v>
      </c>
      <c r="M81" s="3">
        <f t="shared" si="10"/>
        <v>1000</v>
      </c>
      <c r="N81" s="3">
        <f t="shared" si="10"/>
        <v>947.844</v>
      </c>
      <c r="O81" s="64">
        <f>(N81*100/M81)</f>
        <v>94.7844</v>
      </c>
      <c r="P81" s="88">
        <f>N81/76997.045*100</f>
        <v>1.2310134759067703</v>
      </c>
      <c r="Q81" s="88"/>
    </row>
    <row r="82" spans="1:17" ht="18" customHeight="1">
      <c r="A82" s="115" t="s">
        <v>3</v>
      </c>
      <c r="B82" s="116"/>
      <c r="C82" s="116"/>
      <c r="D82" s="116"/>
      <c r="E82" s="116"/>
      <c r="F82" s="117"/>
      <c r="G82" s="4"/>
      <c r="H82" s="14"/>
      <c r="I82" s="5"/>
      <c r="J82" s="5"/>
      <c r="K82" s="5"/>
      <c r="L82" s="5"/>
      <c r="M82" s="5"/>
      <c r="N82" s="16"/>
      <c r="O82" s="66"/>
      <c r="P82" s="88"/>
      <c r="Q82" s="88"/>
    </row>
    <row r="83" spans="1:17" ht="30.75" customHeight="1" thickBot="1">
      <c r="A83" s="118" t="s">
        <v>68</v>
      </c>
      <c r="B83" s="119"/>
      <c r="C83" s="119"/>
      <c r="D83" s="119"/>
      <c r="E83" s="119"/>
      <c r="F83" s="119"/>
      <c r="G83" s="101"/>
      <c r="H83" s="103" t="s">
        <v>69</v>
      </c>
      <c r="I83" s="72"/>
      <c r="J83" s="72"/>
      <c r="K83" s="72">
        <v>1000</v>
      </c>
      <c r="L83" s="72">
        <v>947.844</v>
      </c>
      <c r="M83" s="72">
        <f>I83+K83</f>
        <v>1000</v>
      </c>
      <c r="N83" s="72">
        <f>J83+L83</f>
        <v>947.844</v>
      </c>
      <c r="O83" s="73">
        <f>(N83*100)/M83</f>
        <v>94.7844</v>
      </c>
      <c r="P83" s="88"/>
      <c r="Q83" s="88"/>
    </row>
    <row r="84" spans="1:17" ht="23.25" customHeight="1" thickBot="1">
      <c r="A84" s="112" t="s">
        <v>71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4"/>
      <c r="P84" s="88"/>
      <c r="Q84" s="88"/>
    </row>
    <row r="85" spans="1:17" ht="17.25">
      <c r="A85" s="129" t="s">
        <v>11</v>
      </c>
      <c r="B85" s="130"/>
      <c r="C85" s="130"/>
      <c r="D85" s="130"/>
      <c r="E85" s="130"/>
      <c r="F85" s="131"/>
      <c r="G85" s="48"/>
      <c r="H85" s="49"/>
      <c r="I85" s="3">
        <f aca="true" t="shared" si="11" ref="I85:N85">SUM(I87:I87)</f>
        <v>197.604</v>
      </c>
      <c r="J85" s="3">
        <f t="shared" si="11"/>
        <v>161.8</v>
      </c>
      <c r="K85" s="3">
        <f t="shared" si="11"/>
        <v>0</v>
      </c>
      <c r="L85" s="3">
        <f t="shared" si="11"/>
        <v>0</v>
      </c>
      <c r="M85" s="3">
        <f t="shared" si="11"/>
        <v>197.604</v>
      </c>
      <c r="N85" s="3">
        <f t="shared" si="11"/>
        <v>161.8</v>
      </c>
      <c r="O85" s="64">
        <f>(N85*100/M85)</f>
        <v>81.8809335843404</v>
      </c>
      <c r="P85" s="88">
        <f>N85/76997.045*100</f>
        <v>0.21013793451424018</v>
      </c>
      <c r="Q85" s="88"/>
    </row>
    <row r="86" spans="1:17" ht="18" customHeight="1">
      <c r="A86" s="115" t="s">
        <v>3</v>
      </c>
      <c r="B86" s="116"/>
      <c r="C86" s="116"/>
      <c r="D86" s="116"/>
      <c r="E86" s="116"/>
      <c r="F86" s="117"/>
      <c r="G86" s="4"/>
      <c r="H86" s="14"/>
      <c r="I86" s="5"/>
      <c r="J86" s="5"/>
      <c r="K86" s="5"/>
      <c r="L86" s="5"/>
      <c r="M86" s="5"/>
      <c r="N86" s="16"/>
      <c r="O86" s="66"/>
      <c r="P86" s="88"/>
      <c r="Q86" s="88"/>
    </row>
    <row r="87" spans="1:17" ht="30.75" customHeight="1" thickBot="1">
      <c r="A87" s="118" t="s">
        <v>29</v>
      </c>
      <c r="B87" s="119"/>
      <c r="C87" s="119"/>
      <c r="D87" s="119"/>
      <c r="E87" s="119"/>
      <c r="F87" s="119"/>
      <c r="G87" s="101"/>
      <c r="H87" s="103" t="s">
        <v>30</v>
      </c>
      <c r="I87" s="72">
        <v>197.604</v>
      </c>
      <c r="J87" s="72">
        <v>161.8</v>
      </c>
      <c r="K87" s="72"/>
      <c r="L87" s="72"/>
      <c r="M87" s="72">
        <f>I87+K87</f>
        <v>197.604</v>
      </c>
      <c r="N87" s="72">
        <f>J87+L87</f>
        <v>161.8</v>
      </c>
      <c r="O87" s="73">
        <f>(N87*100)/M87</f>
        <v>81.8809335843404</v>
      </c>
      <c r="P87" s="88"/>
      <c r="Q87" s="88"/>
    </row>
    <row r="88" spans="1:17" ht="22.5" customHeight="1" thickBot="1">
      <c r="A88" s="193" t="s">
        <v>41</v>
      </c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5"/>
      <c r="P88" s="88"/>
      <c r="Q88" s="88"/>
    </row>
    <row r="89" spans="1:17" ht="17.25">
      <c r="A89" s="129" t="s">
        <v>11</v>
      </c>
      <c r="B89" s="130"/>
      <c r="C89" s="130"/>
      <c r="D89" s="130"/>
      <c r="E89" s="130"/>
      <c r="F89" s="131"/>
      <c r="G89" s="48"/>
      <c r="H89" s="49"/>
      <c r="I89" s="3">
        <f>SUM(I91:I96)</f>
        <v>26033</v>
      </c>
      <c r="J89" s="3">
        <f>SUM(J91:J96)</f>
        <v>25150.487</v>
      </c>
      <c r="K89" s="3">
        <f>SUM(K91:K97)</f>
        <v>1560</v>
      </c>
      <c r="L89" s="3">
        <f>SUM(L91:L97)</f>
        <v>1560</v>
      </c>
      <c r="M89" s="20">
        <f>I89+K89</f>
        <v>27593</v>
      </c>
      <c r="N89" s="20">
        <f>J89+L89</f>
        <v>26710.487</v>
      </c>
      <c r="O89" s="64">
        <f>(N89*100/M89)</f>
        <v>96.80167796180191</v>
      </c>
      <c r="P89" s="88">
        <f>N89/76997.045*100</f>
        <v>34.69027545147999</v>
      </c>
      <c r="Q89" s="88"/>
    </row>
    <row r="90" spans="1:17" ht="15">
      <c r="A90" s="115" t="s">
        <v>3</v>
      </c>
      <c r="B90" s="116"/>
      <c r="C90" s="116"/>
      <c r="D90" s="116"/>
      <c r="E90" s="116"/>
      <c r="F90" s="117"/>
      <c r="G90" s="51"/>
      <c r="H90" s="53"/>
      <c r="I90" s="5"/>
      <c r="J90" s="5"/>
      <c r="K90" s="5"/>
      <c r="L90" s="5"/>
      <c r="M90" s="5"/>
      <c r="N90" s="5"/>
      <c r="O90" s="69"/>
      <c r="P90" s="88"/>
      <c r="Q90" s="88"/>
    </row>
    <row r="91" spans="1:17" ht="15.75" customHeight="1">
      <c r="A91" s="147" t="s">
        <v>19</v>
      </c>
      <c r="B91" s="148"/>
      <c r="C91" s="148"/>
      <c r="D91" s="148"/>
      <c r="E91" s="148"/>
      <c r="F91" s="148"/>
      <c r="G91" s="12"/>
      <c r="H91" s="10" t="s">
        <v>20</v>
      </c>
      <c r="I91" s="5">
        <v>590.85</v>
      </c>
      <c r="J91" s="5">
        <v>465.348</v>
      </c>
      <c r="K91" s="5"/>
      <c r="L91" s="5"/>
      <c r="M91" s="8">
        <f aca="true" t="shared" si="12" ref="M91:N96">I91+K91</f>
        <v>590.85</v>
      </c>
      <c r="N91" s="8">
        <f t="shared" si="12"/>
        <v>465.348</v>
      </c>
      <c r="O91" s="67">
        <f aca="true" t="shared" si="13" ref="O91:O96">(N91*100/M91)</f>
        <v>78.75907590759076</v>
      </c>
      <c r="P91" s="88"/>
      <c r="Q91" s="88"/>
    </row>
    <row r="92" spans="1:17" ht="15.75" customHeight="1">
      <c r="A92" s="118" t="s">
        <v>21</v>
      </c>
      <c r="B92" s="119"/>
      <c r="C92" s="119"/>
      <c r="D92" s="119"/>
      <c r="E92" s="119"/>
      <c r="F92" s="119"/>
      <c r="G92" s="12"/>
      <c r="H92" s="10" t="s">
        <v>22</v>
      </c>
      <c r="I92" s="5">
        <v>130.05</v>
      </c>
      <c r="J92" s="5">
        <v>103.116</v>
      </c>
      <c r="K92" s="5"/>
      <c r="L92" s="5"/>
      <c r="M92" s="8">
        <f t="shared" si="12"/>
        <v>130.05</v>
      </c>
      <c r="N92" s="8">
        <f t="shared" si="12"/>
        <v>103.116</v>
      </c>
      <c r="O92" s="67">
        <f t="shared" si="13"/>
        <v>79.28950403690888</v>
      </c>
      <c r="P92" s="88"/>
      <c r="Q92" s="88"/>
    </row>
    <row r="93" spans="1:17" ht="15.75" customHeight="1">
      <c r="A93" s="147" t="s">
        <v>24</v>
      </c>
      <c r="B93" s="148"/>
      <c r="C93" s="148"/>
      <c r="D93" s="148"/>
      <c r="E93" s="148"/>
      <c r="F93" s="148"/>
      <c r="G93" s="15"/>
      <c r="H93" s="10" t="s">
        <v>23</v>
      </c>
      <c r="I93" s="8">
        <v>10</v>
      </c>
      <c r="J93" s="8">
        <v>1.509</v>
      </c>
      <c r="K93" s="5"/>
      <c r="L93" s="5"/>
      <c r="M93" s="8">
        <f t="shared" si="12"/>
        <v>10</v>
      </c>
      <c r="N93" s="8">
        <f t="shared" si="12"/>
        <v>1.509</v>
      </c>
      <c r="O93" s="67">
        <f t="shared" si="13"/>
        <v>15.089999999999998</v>
      </c>
      <c r="P93" s="88"/>
      <c r="Q93" s="88"/>
    </row>
    <row r="94" spans="1:17" ht="15.75" customHeight="1">
      <c r="A94" s="147" t="s">
        <v>34</v>
      </c>
      <c r="B94" s="148"/>
      <c r="C94" s="148"/>
      <c r="D94" s="148"/>
      <c r="E94" s="148"/>
      <c r="F94" s="148"/>
      <c r="G94" s="12"/>
      <c r="H94" s="10" t="s">
        <v>25</v>
      </c>
      <c r="I94" s="8">
        <v>5</v>
      </c>
      <c r="J94" s="8">
        <v>0.839</v>
      </c>
      <c r="K94" s="5"/>
      <c r="L94" s="5"/>
      <c r="M94" s="8">
        <f t="shared" si="12"/>
        <v>5</v>
      </c>
      <c r="N94" s="8">
        <f t="shared" si="12"/>
        <v>0.839</v>
      </c>
      <c r="O94" s="67">
        <f t="shared" si="13"/>
        <v>16.779999999999998</v>
      </c>
      <c r="P94" s="88"/>
      <c r="Q94" s="88"/>
    </row>
    <row r="95" spans="1:17" ht="15.75" customHeight="1">
      <c r="A95" s="147" t="s">
        <v>59</v>
      </c>
      <c r="B95" s="148"/>
      <c r="C95" s="148"/>
      <c r="D95" s="148"/>
      <c r="E95" s="148"/>
      <c r="F95" s="148"/>
      <c r="G95" s="12"/>
      <c r="H95" s="21" t="s">
        <v>28</v>
      </c>
      <c r="I95" s="18">
        <v>1</v>
      </c>
      <c r="J95" s="8">
        <v>0.472</v>
      </c>
      <c r="K95" s="5"/>
      <c r="L95" s="5"/>
      <c r="M95" s="8">
        <f t="shared" si="12"/>
        <v>1</v>
      </c>
      <c r="N95" s="8">
        <f t="shared" si="12"/>
        <v>0.472</v>
      </c>
      <c r="O95" s="68">
        <f t="shared" si="13"/>
        <v>47.199999999999996</v>
      </c>
      <c r="P95" s="88"/>
      <c r="Q95" s="88"/>
    </row>
    <row r="96" spans="1:17" s="43" customFormat="1" ht="32.25" customHeight="1">
      <c r="A96" s="147" t="s">
        <v>29</v>
      </c>
      <c r="B96" s="148"/>
      <c r="C96" s="148"/>
      <c r="D96" s="148"/>
      <c r="E96" s="148"/>
      <c r="F96" s="148"/>
      <c r="G96" s="12"/>
      <c r="H96" s="10" t="s">
        <v>30</v>
      </c>
      <c r="I96" s="19">
        <v>25296.1</v>
      </c>
      <c r="J96" s="19">
        <v>24579.203</v>
      </c>
      <c r="K96" s="19"/>
      <c r="L96" s="19"/>
      <c r="M96" s="19">
        <f t="shared" si="12"/>
        <v>25296.1</v>
      </c>
      <c r="N96" s="19">
        <f t="shared" si="12"/>
        <v>24579.203</v>
      </c>
      <c r="O96" s="56">
        <f t="shared" si="13"/>
        <v>97.16597815473533</v>
      </c>
      <c r="P96" s="92"/>
      <c r="Q96" s="92"/>
    </row>
    <row r="97" spans="1:17" ht="30.75" customHeight="1" thickBot="1">
      <c r="A97" s="118" t="s">
        <v>68</v>
      </c>
      <c r="B97" s="119"/>
      <c r="C97" s="119"/>
      <c r="D97" s="119"/>
      <c r="E97" s="119"/>
      <c r="F97" s="119"/>
      <c r="G97" s="101"/>
      <c r="H97" s="103" t="s">
        <v>69</v>
      </c>
      <c r="I97" s="104"/>
      <c r="J97" s="104"/>
      <c r="K97" s="104">
        <v>1560</v>
      </c>
      <c r="L97" s="104">
        <v>1560</v>
      </c>
      <c r="M97" s="104">
        <f>I97+K97</f>
        <v>1560</v>
      </c>
      <c r="N97" s="104">
        <f>J97+L97</f>
        <v>1560</v>
      </c>
      <c r="O97" s="105">
        <f>(N97*100)/M97</f>
        <v>100</v>
      </c>
      <c r="P97" s="88"/>
      <c r="Q97" s="88"/>
    </row>
    <row r="98" spans="1:17" ht="15.75" thickBot="1">
      <c r="A98" s="193" t="s">
        <v>53</v>
      </c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5"/>
      <c r="P98" s="88"/>
      <c r="Q98" s="88"/>
    </row>
    <row r="99" spans="1:17" ht="17.25">
      <c r="A99" s="129" t="s">
        <v>11</v>
      </c>
      <c r="B99" s="130"/>
      <c r="C99" s="130"/>
      <c r="D99" s="130"/>
      <c r="E99" s="130"/>
      <c r="F99" s="131"/>
      <c r="G99" s="48"/>
      <c r="H99" s="49"/>
      <c r="I99" s="3">
        <f aca="true" t="shared" si="14" ref="I99:N99">SUM(I101)</f>
        <v>25</v>
      </c>
      <c r="J99" s="3">
        <f t="shared" si="14"/>
        <v>24.815</v>
      </c>
      <c r="K99" s="3">
        <f t="shared" si="14"/>
        <v>0</v>
      </c>
      <c r="L99" s="3">
        <f t="shared" si="14"/>
        <v>0</v>
      </c>
      <c r="M99" s="3">
        <f t="shared" si="14"/>
        <v>25</v>
      </c>
      <c r="N99" s="3">
        <f t="shared" si="14"/>
        <v>24.815</v>
      </c>
      <c r="O99" s="64">
        <f>(N99*100/M99)</f>
        <v>99.26</v>
      </c>
      <c r="P99" s="88">
        <f>N99/76997.045*100</f>
        <v>0.03222850954864567</v>
      </c>
      <c r="Q99" s="88"/>
    </row>
    <row r="100" spans="1:17" ht="15">
      <c r="A100" s="115" t="s">
        <v>3</v>
      </c>
      <c r="B100" s="116"/>
      <c r="C100" s="116"/>
      <c r="D100" s="116"/>
      <c r="E100" s="116"/>
      <c r="F100" s="117"/>
      <c r="G100" s="51"/>
      <c r="H100" s="53"/>
      <c r="I100" s="5"/>
      <c r="J100" s="5"/>
      <c r="K100" s="5"/>
      <c r="L100" s="5"/>
      <c r="M100" s="5"/>
      <c r="N100" s="5"/>
      <c r="O100" s="69"/>
      <c r="P100" s="88"/>
      <c r="Q100" s="88"/>
    </row>
    <row r="101" spans="1:17" ht="15.75" customHeight="1" thickBot="1">
      <c r="A101" s="154" t="s">
        <v>34</v>
      </c>
      <c r="B101" s="155"/>
      <c r="C101" s="155"/>
      <c r="D101" s="155"/>
      <c r="E101" s="155"/>
      <c r="F101" s="155"/>
      <c r="G101" s="78"/>
      <c r="H101" s="70" t="s">
        <v>25</v>
      </c>
      <c r="I101" s="72">
        <v>25</v>
      </c>
      <c r="J101" s="72">
        <v>24.815</v>
      </c>
      <c r="K101" s="99"/>
      <c r="L101" s="99"/>
      <c r="M101" s="72">
        <f>I101+K101</f>
        <v>25</v>
      </c>
      <c r="N101" s="72">
        <f>J101+L101</f>
        <v>24.815</v>
      </c>
      <c r="O101" s="100">
        <f>(N101*100/M101)</f>
        <v>99.26</v>
      </c>
      <c r="P101" s="88"/>
      <c r="Q101" s="88"/>
    </row>
    <row r="102" spans="1:17" s="87" customFormat="1" ht="26.25" customHeight="1">
      <c r="A102" s="120" t="s">
        <v>1</v>
      </c>
      <c r="B102" s="121"/>
      <c r="C102" s="121"/>
      <c r="D102" s="121"/>
      <c r="E102" s="121"/>
      <c r="F102" s="122"/>
      <c r="G102" s="135" t="s">
        <v>8</v>
      </c>
      <c r="H102" s="138" t="s">
        <v>17</v>
      </c>
      <c r="I102" s="141" t="s">
        <v>0</v>
      </c>
      <c r="J102" s="122"/>
      <c r="K102" s="141" t="s">
        <v>10</v>
      </c>
      <c r="L102" s="122"/>
      <c r="M102" s="141" t="s">
        <v>5</v>
      </c>
      <c r="N102" s="122"/>
      <c r="O102" s="158" t="s">
        <v>18</v>
      </c>
      <c r="P102" s="93"/>
      <c r="Q102" s="93"/>
    </row>
    <row r="103" spans="1:17" ht="36" customHeight="1">
      <c r="A103" s="123"/>
      <c r="B103" s="124"/>
      <c r="C103" s="124"/>
      <c r="D103" s="124"/>
      <c r="E103" s="124"/>
      <c r="F103" s="125"/>
      <c r="G103" s="136"/>
      <c r="H103" s="139"/>
      <c r="I103" s="142" t="s">
        <v>75</v>
      </c>
      <c r="J103" s="142" t="s">
        <v>76</v>
      </c>
      <c r="K103" s="142" t="s">
        <v>75</v>
      </c>
      <c r="L103" s="142" t="s">
        <v>76</v>
      </c>
      <c r="M103" s="142" t="s">
        <v>75</v>
      </c>
      <c r="N103" s="142" t="s">
        <v>76</v>
      </c>
      <c r="O103" s="159"/>
      <c r="P103" s="88"/>
      <c r="Q103" s="88"/>
    </row>
    <row r="104" spans="1:17" ht="12.75" customHeight="1">
      <c r="A104" s="123"/>
      <c r="B104" s="124"/>
      <c r="C104" s="124"/>
      <c r="D104" s="124"/>
      <c r="E104" s="124"/>
      <c r="F104" s="125"/>
      <c r="G104" s="136"/>
      <c r="H104" s="139"/>
      <c r="I104" s="143"/>
      <c r="J104" s="143"/>
      <c r="K104" s="143"/>
      <c r="L104" s="143"/>
      <c r="M104" s="143"/>
      <c r="N104" s="143"/>
      <c r="O104" s="159"/>
      <c r="P104" s="88"/>
      <c r="Q104" s="88"/>
    </row>
    <row r="105" spans="1:17" ht="4.5" customHeight="1" thickBot="1">
      <c r="A105" s="126"/>
      <c r="B105" s="127"/>
      <c r="C105" s="127"/>
      <c r="D105" s="127"/>
      <c r="E105" s="127"/>
      <c r="F105" s="128"/>
      <c r="G105" s="137"/>
      <c r="H105" s="140"/>
      <c r="I105" s="144"/>
      <c r="J105" s="144"/>
      <c r="K105" s="144"/>
      <c r="L105" s="144"/>
      <c r="M105" s="144"/>
      <c r="N105" s="144"/>
      <c r="O105" s="192"/>
      <c r="P105" s="88"/>
      <c r="Q105" s="88"/>
    </row>
    <row r="106" spans="1:17" ht="14.25" thickBot="1">
      <c r="A106" s="149">
        <v>1</v>
      </c>
      <c r="B106" s="150"/>
      <c r="C106" s="150"/>
      <c r="D106" s="150"/>
      <c r="E106" s="150"/>
      <c r="F106" s="150"/>
      <c r="G106" s="41">
        <v>2</v>
      </c>
      <c r="H106" s="41">
        <v>3</v>
      </c>
      <c r="I106" s="41">
        <v>4</v>
      </c>
      <c r="J106" s="41">
        <v>5</v>
      </c>
      <c r="K106" s="41">
        <v>6</v>
      </c>
      <c r="L106" s="41">
        <v>7</v>
      </c>
      <c r="M106" s="41">
        <v>8</v>
      </c>
      <c r="N106" s="42">
        <v>9</v>
      </c>
      <c r="O106" s="54">
        <v>10</v>
      </c>
      <c r="P106" s="88"/>
      <c r="Q106" s="88"/>
    </row>
    <row r="107" spans="1:17" ht="33.75" customHeight="1" thickBot="1">
      <c r="A107" s="132" t="s">
        <v>61</v>
      </c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4"/>
      <c r="P107" s="88"/>
      <c r="Q107" s="88"/>
    </row>
    <row r="108" spans="1:17" ht="17.25">
      <c r="A108" s="129" t="s">
        <v>11</v>
      </c>
      <c r="B108" s="130"/>
      <c r="C108" s="130"/>
      <c r="D108" s="130"/>
      <c r="E108" s="130"/>
      <c r="F108" s="131"/>
      <c r="G108" s="48"/>
      <c r="H108" s="49"/>
      <c r="I108" s="3">
        <f aca="true" t="shared" si="15" ref="I108:N108">SUM(I110:I110)</f>
        <v>13651.954</v>
      </c>
      <c r="J108" s="3">
        <f t="shared" si="15"/>
        <v>13651.954</v>
      </c>
      <c r="K108" s="3">
        <f t="shared" si="15"/>
        <v>0</v>
      </c>
      <c r="L108" s="3">
        <f t="shared" si="15"/>
        <v>0</v>
      </c>
      <c r="M108" s="3">
        <f t="shared" si="15"/>
        <v>13651.954</v>
      </c>
      <c r="N108" s="3">
        <f t="shared" si="15"/>
        <v>13651.954</v>
      </c>
      <c r="O108" s="64">
        <f>(N108*100/M108)</f>
        <v>100</v>
      </c>
      <c r="P108" s="88">
        <f>N108/76997.045*100</f>
        <v>17.7304908259791</v>
      </c>
      <c r="Q108" s="88"/>
    </row>
    <row r="109" spans="1:17" ht="15">
      <c r="A109" s="115" t="s">
        <v>3</v>
      </c>
      <c r="B109" s="116"/>
      <c r="C109" s="116"/>
      <c r="D109" s="116"/>
      <c r="E109" s="116"/>
      <c r="F109" s="117"/>
      <c r="G109" s="4"/>
      <c r="H109" s="14"/>
      <c r="I109" s="5"/>
      <c r="J109" s="5"/>
      <c r="K109" s="5"/>
      <c r="L109" s="5"/>
      <c r="M109" s="5"/>
      <c r="N109" s="16"/>
      <c r="O109" s="66"/>
      <c r="P109" s="88"/>
      <c r="Q109" s="88"/>
    </row>
    <row r="110" spans="1:17" ht="30.75" customHeight="1" thickBot="1">
      <c r="A110" s="118" t="s">
        <v>29</v>
      </c>
      <c r="B110" s="119"/>
      <c r="C110" s="119"/>
      <c r="D110" s="119"/>
      <c r="E110" s="119"/>
      <c r="F110" s="119"/>
      <c r="G110" s="101"/>
      <c r="H110" s="103" t="s">
        <v>30</v>
      </c>
      <c r="I110" s="104">
        <v>13651.954</v>
      </c>
      <c r="J110" s="104">
        <v>13651.954</v>
      </c>
      <c r="K110" s="104"/>
      <c r="L110" s="104"/>
      <c r="M110" s="104">
        <f>I110+K110</f>
        <v>13651.954</v>
      </c>
      <c r="N110" s="104">
        <f>J110+L110</f>
        <v>13651.954</v>
      </c>
      <c r="O110" s="105">
        <f>(N110*100)/M110</f>
        <v>100</v>
      </c>
      <c r="P110" s="88"/>
      <c r="Q110" s="88"/>
    </row>
    <row r="111" spans="1:17" ht="15.75" thickBot="1">
      <c r="A111" s="112" t="s">
        <v>42</v>
      </c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4"/>
      <c r="P111" s="88"/>
      <c r="Q111" s="88"/>
    </row>
    <row r="112" spans="1:17" ht="17.25">
      <c r="A112" s="129" t="s">
        <v>11</v>
      </c>
      <c r="B112" s="130"/>
      <c r="C112" s="130"/>
      <c r="D112" s="130"/>
      <c r="E112" s="130"/>
      <c r="F112" s="131"/>
      <c r="G112" s="48"/>
      <c r="H112" s="49"/>
      <c r="I112" s="3">
        <f aca="true" t="shared" si="16" ref="I112:N112">SUM(I114:I115)</f>
        <v>829.5</v>
      </c>
      <c r="J112" s="3">
        <f t="shared" si="16"/>
        <v>560.14</v>
      </c>
      <c r="K112" s="3">
        <f t="shared" si="16"/>
        <v>0</v>
      </c>
      <c r="L112" s="3">
        <f t="shared" si="16"/>
        <v>0</v>
      </c>
      <c r="M112" s="3">
        <f t="shared" si="16"/>
        <v>829.5</v>
      </c>
      <c r="N112" s="3">
        <f t="shared" si="16"/>
        <v>560.14</v>
      </c>
      <c r="O112" s="64">
        <f>(N112*100/M112)</f>
        <v>67.52742616033755</v>
      </c>
      <c r="P112" s="88">
        <f>N112/76997.045*100</f>
        <v>0.7274824637750709</v>
      </c>
      <c r="Q112" s="88"/>
    </row>
    <row r="113" spans="1:17" ht="15">
      <c r="A113" s="115" t="s">
        <v>3</v>
      </c>
      <c r="B113" s="116"/>
      <c r="C113" s="116"/>
      <c r="D113" s="116"/>
      <c r="E113" s="116"/>
      <c r="F113" s="117"/>
      <c r="G113" s="51"/>
      <c r="H113" s="53"/>
      <c r="I113" s="5"/>
      <c r="J113" s="5"/>
      <c r="K113" s="5"/>
      <c r="L113" s="5"/>
      <c r="M113" s="5"/>
      <c r="N113" s="16"/>
      <c r="O113" s="69"/>
      <c r="P113" s="88"/>
      <c r="Q113" s="88"/>
    </row>
    <row r="114" spans="1:17" ht="30.75">
      <c r="A114" s="118" t="s">
        <v>48</v>
      </c>
      <c r="B114" s="119"/>
      <c r="C114" s="119"/>
      <c r="D114" s="119"/>
      <c r="E114" s="119"/>
      <c r="F114" s="119"/>
      <c r="G114" s="11"/>
      <c r="H114" s="10" t="s">
        <v>49</v>
      </c>
      <c r="I114" s="8">
        <v>279.5</v>
      </c>
      <c r="J114" s="8">
        <v>227.64</v>
      </c>
      <c r="K114" s="8"/>
      <c r="L114" s="8"/>
      <c r="M114" s="8">
        <f>I114+K114</f>
        <v>279.5</v>
      </c>
      <c r="N114" s="8">
        <f>J114+L114</f>
        <v>227.64</v>
      </c>
      <c r="O114" s="68">
        <f>(N114*100)/M114</f>
        <v>81.44543828264759</v>
      </c>
      <c r="P114" s="88"/>
      <c r="Q114" s="88"/>
    </row>
    <row r="115" spans="1:17" s="43" customFormat="1" ht="31.5" customHeight="1" thickBot="1">
      <c r="A115" s="154" t="s">
        <v>29</v>
      </c>
      <c r="B115" s="155"/>
      <c r="C115" s="155"/>
      <c r="D115" s="155"/>
      <c r="E115" s="155"/>
      <c r="F115" s="155"/>
      <c r="G115" s="78"/>
      <c r="H115" s="84" t="s">
        <v>30</v>
      </c>
      <c r="I115" s="79">
        <v>550</v>
      </c>
      <c r="J115" s="79">
        <v>332.5</v>
      </c>
      <c r="K115" s="79"/>
      <c r="L115" s="79"/>
      <c r="M115" s="79">
        <f>I115+K115</f>
        <v>550</v>
      </c>
      <c r="N115" s="79">
        <f>J115+L115</f>
        <v>332.5</v>
      </c>
      <c r="O115" s="80">
        <f>(N115*100/M115)</f>
        <v>60.45454545454545</v>
      </c>
      <c r="P115" s="92"/>
      <c r="Q115" s="92"/>
    </row>
    <row r="116" spans="1:17" ht="15.75" thickBot="1">
      <c r="A116" s="112" t="s">
        <v>43</v>
      </c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4"/>
      <c r="P116" s="88"/>
      <c r="Q116" s="88"/>
    </row>
    <row r="117" spans="1:17" ht="17.25">
      <c r="A117" s="129" t="s">
        <v>11</v>
      </c>
      <c r="B117" s="130"/>
      <c r="C117" s="130"/>
      <c r="D117" s="130"/>
      <c r="E117" s="130"/>
      <c r="F117" s="131"/>
      <c r="G117" s="48"/>
      <c r="H117" s="49"/>
      <c r="I117" s="3">
        <f>SUM(I119:I119)</f>
        <v>0</v>
      </c>
      <c r="J117" s="3">
        <f>SUM(J119:J119)</f>
        <v>0</v>
      </c>
      <c r="K117" s="3">
        <f>SUM(K119:K120)</f>
        <v>4894.83</v>
      </c>
      <c r="L117" s="3">
        <f>SUM(L119:L120)</f>
        <v>4816.353</v>
      </c>
      <c r="M117" s="3">
        <f>SUM(M119:M120)</f>
        <v>4894.83</v>
      </c>
      <c r="N117" s="3">
        <f>SUM(N119:N120)</f>
        <v>4816.353</v>
      </c>
      <c r="O117" s="64">
        <f>(N117*100/M117)</f>
        <v>98.39673696532873</v>
      </c>
      <c r="P117" s="88">
        <f>N117/76997.045*100</f>
        <v>6.255243951245141</v>
      </c>
      <c r="Q117" s="88"/>
    </row>
    <row r="118" spans="1:17" ht="15">
      <c r="A118" s="115" t="s">
        <v>3</v>
      </c>
      <c r="B118" s="116"/>
      <c r="C118" s="116"/>
      <c r="D118" s="116"/>
      <c r="E118" s="116"/>
      <c r="F118" s="117"/>
      <c r="G118" s="51"/>
      <c r="H118" s="53"/>
      <c r="I118" s="5"/>
      <c r="J118" s="5"/>
      <c r="K118" s="5"/>
      <c r="L118" s="5"/>
      <c r="M118" s="5"/>
      <c r="N118" s="16"/>
      <c r="O118" s="69"/>
      <c r="P118" s="88"/>
      <c r="Q118" s="88"/>
    </row>
    <row r="119" spans="1:17" ht="15.75" customHeight="1">
      <c r="A119" s="147" t="s">
        <v>36</v>
      </c>
      <c r="B119" s="148"/>
      <c r="C119" s="148"/>
      <c r="D119" s="148"/>
      <c r="E119" s="148"/>
      <c r="F119" s="148"/>
      <c r="G119" s="13"/>
      <c r="H119" s="10" t="s">
        <v>31</v>
      </c>
      <c r="I119" s="7"/>
      <c r="J119" s="8"/>
      <c r="K119" s="8">
        <v>3940.257</v>
      </c>
      <c r="L119" s="8">
        <v>3940.256</v>
      </c>
      <c r="M119" s="8">
        <f>I119+K119</f>
        <v>3940.257</v>
      </c>
      <c r="N119" s="8">
        <f>J119+L119</f>
        <v>3940.256</v>
      </c>
      <c r="O119" s="68">
        <f>(N119*100)/M119</f>
        <v>99.99997462094477</v>
      </c>
      <c r="P119" s="88"/>
      <c r="Q119" s="88"/>
    </row>
    <row r="120" spans="1:17" ht="30.75" customHeight="1" thickBot="1">
      <c r="A120" s="118" t="s">
        <v>68</v>
      </c>
      <c r="B120" s="119"/>
      <c r="C120" s="119"/>
      <c r="D120" s="119"/>
      <c r="E120" s="119"/>
      <c r="F120" s="119"/>
      <c r="G120" s="101"/>
      <c r="H120" s="103" t="s">
        <v>69</v>
      </c>
      <c r="I120" s="104"/>
      <c r="J120" s="104"/>
      <c r="K120" s="104">
        <v>954.573</v>
      </c>
      <c r="L120" s="104">
        <v>876.097</v>
      </c>
      <c r="M120" s="104">
        <f>I120+K120</f>
        <v>954.573</v>
      </c>
      <c r="N120" s="104">
        <f>J120+L120</f>
        <v>876.097</v>
      </c>
      <c r="O120" s="105">
        <f>(N120*100)/M120</f>
        <v>91.77894199814996</v>
      </c>
      <c r="P120" s="88"/>
      <c r="Q120" s="88"/>
    </row>
    <row r="121" spans="1:17" ht="15.75" thickBot="1">
      <c r="A121" s="112" t="s">
        <v>54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4"/>
      <c r="P121" s="88"/>
      <c r="Q121" s="88"/>
    </row>
    <row r="122" spans="1:17" ht="17.25">
      <c r="A122" s="129" t="s">
        <v>11</v>
      </c>
      <c r="B122" s="130"/>
      <c r="C122" s="130"/>
      <c r="D122" s="130"/>
      <c r="E122" s="130"/>
      <c r="F122" s="131"/>
      <c r="G122" s="48"/>
      <c r="H122" s="49"/>
      <c r="I122" s="3">
        <f>SUM(I155:I156)</f>
        <v>0</v>
      </c>
      <c r="J122" s="3">
        <f>SUM(J155:J156)</f>
        <v>0</v>
      </c>
      <c r="K122" s="3">
        <f>SUM(K124:K124)</f>
        <v>1900</v>
      </c>
      <c r="L122" s="3">
        <f>SUM(L124:L124)</f>
        <v>48.289</v>
      </c>
      <c r="M122" s="3">
        <f>SUM(M124:M124)</f>
        <v>1900</v>
      </c>
      <c r="N122" s="3">
        <f>SUM(N124:N124)</f>
        <v>48.289</v>
      </c>
      <c r="O122" s="64">
        <f>(N122*100/M122)</f>
        <v>2.541526315789474</v>
      </c>
      <c r="P122" s="88">
        <f>N122/76997.045*100</f>
        <v>0.0627153938180355</v>
      </c>
      <c r="Q122" s="88"/>
    </row>
    <row r="123" spans="1:17" ht="18" customHeight="1">
      <c r="A123" s="115" t="s">
        <v>3</v>
      </c>
      <c r="B123" s="116"/>
      <c r="C123" s="116"/>
      <c r="D123" s="116"/>
      <c r="E123" s="116"/>
      <c r="F123" s="117"/>
      <c r="G123" s="51"/>
      <c r="H123" s="53"/>
      <c r="I123" s="5"/>
      <c r="J123" s="5"/>
      <c r="K123" s="5"/>
      <c r="L123" s="5"/>
      <c r="M123" s="5"/>
      <c r="N123" s="16"/>
      <c r="O123" s="69"/>
      <c r="P123" s="88"/>
      <c r="Q123" s="88"/>
    </row>
    <row r="124" spans="1:17" ht="15.75" customHeight="1" thickBot="1">
      <c r="A124" s="118" t="s">
        <v>35</v>
      </c>
      <c r="B124" s="119"/>
      <c r="C124" s="119"/>
      <c r="D124" s="119"/>
      <c r="E124" s="119"/>
      <c r="F124" s="119"/>
      <c r="G124" s="101"/>
      <c r="H124" s="102" t="s">
        <v>39</v>
      </c>
      <c r="I124" s="106"/>
      <c r="J124" s="106"/>
      <c r="K124" s="104">
        <v>1900</v>
      </c>
      <c r="L124" s="104">
        <v>48.289</v>
      </c>
      <c r="M124" s="104">
        <f>I124+K124</f>
        <v>1900</v>
      </c>
      <c r="N124" s="104">
        <f>J124+L124</f>
        <v>48.289</v>
      </c>
      <c r="O124" s="105">
        <f>(N124*100)/M124</f>
        <v>2.541526315789474</v>
      </c>
      <c r="P124" s="88"/>
      <c r="Q124" s="88"/>
    </row>
    <row r="125" spans="1:17" ht="15.75" thickBot="1">
      <c r="A125" s="202" t="s">
        <v>47</v>
      </c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4"/>
      <c r="P125" s="88"/>
      <c r="Q125" s="88"/>
    </row>
    <row r="126" spans="1:17" ht="17.25">
      <c r="A126" s="160" t="s">
        <v>11</v>
      </c>
      <c r="B126" s="161"/>
      <c r="C126" s="161"/>
      <c r="D126" s="161"/>
      <c r="E126" s="161"/>
      <c r="F126" s="161"/>
      <c r="G126" s="74"/>
      <c r="H126" s="83"/>
      <c r="I126" s="76">
        <f aca="true" t="shared" si="17" ref="I126:N126">SUM(I128:I131)</f>
        <v>138.4</v>
      </c>
      <c r="J126" s="76">
        <f t="shared" si="17"/>
        <v>30.07</v>
      </c>
      <c r="K126" s="76">
        <f t="shared" si="17"/>
        <v>2000</v>
      </c>
      <c r="L126" s="76">
        <f t="shared" si="17"/>
        <v>1999.403</v>
      </c>
      <c r="M126" s="76">
        <f t="shared" si="17"/>
        <v>2138.4</v>
      </c>
      <c r="N126" s="76">
        <f t="shared" si="17"/>
        <v>2029.473</v>
      </c>
      <c r="O126" s="77">
        <f>(N126*100/M126)</f>
        <v>94.90614478114477</v>
      </c>
      <c r="P126" s="88">
        <f>N126/76997.045*100</f>
        <v>2.635780373129904</v>
      </c>
      <c r="Q126" s="88"/>
    </row>
    <row r="127" spans="1:17" ht="15">
      <c r="A127" s="205" t="s">
        <v>3</v>
      </c>
      <c r="B127" s="206"/>
      <c r="C127" s="206"/>
      <c r="D127" s="206"/>
      <c r="E127" s="206"/>
      <c r="F127" s="206"/>
      <c r="G127" s="51"/>
      <c r="H127" s="52"/>
      <c r="I127" s="5"/>
      <c r="J127" s="5"/>
      <c r="K127" s="5"/>
      <c r="L127" s="5"/>
      <c r="M127" s="5"/>
      <c r="N127" s="5"/>
      <c r="O127" s="69"/>
      <c r="P127" s="88"/>
      <c r="Q127" s="88"/>
    </row>
    <row r="128" spans="1:17" ht="15.75" customHeight="1">
      <c r="A128" s="147" t="s">
        <v>24</v>
      </c>
      <c r="B128" s="148"/>
      <c r="C128" s="148"/>
      <c r="D128" s="148"/>
      <c r="E128" s="148"/>
      <c r="F128" s="148"/>
      <c r="G128" s="15"/>
      <c r="H128" s="10" t="s">
        <v>23</v>
      </c>
      <c r="I128" s="8">
        <v>42</v>
      </c>
      <c r="J128" s="8"/>
      <c r="K128" s="5"/>
      <c r="L128" s="5"/>
      <c r="M128" s="8">
        <f aca="true" t="shared" si="18" ref="M128:N131">I128+K128</f>
        <v>42</v>
      </c>
      <c r="N128" s="8">
        <f t="shared" si="18"/>
        <v>0</v>
      </c>
      <c r="O128" s="67">
        <f>(N128*100/M128)</f>
        <v>0</v>
      </c>
      <c r="P128" s="88"/>
      <c r="Q128" s="88"/>
    </row>
    <row r="129" spans="1:17" ht="15.75" customHeight="1">
      <c r="A129" s="147" t="s">
        <v>34</v>
      </c>
      <c r="B129" s="148"/>
      <c r="C129" s="148"/>
      <c r="D129" s="148"/>
      <c r="E129" s="148"/>
      <c r="F129" s="148"/>
      <c r="G129" s="12"/>
      <c r="H129" s="10" t="s">
        <v>25</v>
      </c>
      <c r="I129" s="8">
        <v>28</v>
      </c>
      <c r="J129" s="8"/>
      <c r="K129" s="5"/>
      <c r="L129" s="5"/>
      <c r="M129" s="8">
        <f t="shared" si="18"/>
        <v>28</v>
      </c>
      <c r="N129" s="8">
        <f t="shared" si="18"/>
        <v>0</v>
      </c>
      <c r="O129" s="67">
        <f>(N129*100/M129)</f>
        <v>0</v>
      </c>
      <c r="P129" s="88"/>
      <c r="Q129" s="88"/>
    </row>
    <row r="130" spans="1:17" ht="30.75">
      <c r="A130" s="196" t="s">
        <v>55</v>
      </c>
      <c r="B130" s="197"/>
      <c r="C130" s="197"/>
      <c r="D130" s="197"/>
      <c r="E130" s="197"/>
      <c r="F130" s="197"/>
      <c r="G130" s="109"/>
      <c r="H130" s="110" t="s">
        <v>30</v>
      </c>
      <c r="I130" s="18">
        <v>68.4</v>
      </c>
      <c r="J130" s="18">
        <v>30.07</v>
      </c>
      <c r="K130" s="22"/>
      <c r="L130" s="22"/>
      <c r="M130" s="18">
        <f t="shared" si="18"/>
        <v>68.4</v>
      </c>
      <c r="N130" s="18">
        <f t="shared" si="18"/>
        <v>30.07</v>
      </c>
      <c r="O130" s="111">
        <f>(N130*100/M130)</f>
        <v>43.961988304093566</v>
      </c>
      <c r="P130" s="88"/>
      <c r="Q130" s="88"/>
    </row>
    <row r="131" spans="1:17" ht="30.75" customHeight="1" thickBot="1">
      <c r="A131" s="118" t="s">
        <v>68</v>
      </c>
      <c r="B131" s="119"/>
      <c r="C131" s="119"/>
      <c r="D131" s="119"/>
      <c r="E131" s="119"/>
      <c r="F131" s="119"/>
      <c r="G131" s="101"/>
      <c r="H131" s="103" t="s">
        <v>69</v>
      </c>
      <c r="I131" s="104"/>
      <c r="J131" s="104"/>
      <c r="K131" s="104">
        <v>2000</v>
      </c>
      <c r="L131" s="104">
        <v>1999.403</v>
      </c>
      <c r="M131" s="104">
        <f t="shared" si="18"/>
        <v>2000</v>
      </c>
      <c r="N131" s="104">
        <f t="shared" si="18"/>
        <v>1999.403</v>
      </c>
      <c r="O131" s="105">
        <f>(N131*100)/M131</f>
        <v>99.97014999999999</v>
      </c>
      <c r="P131" s="88"/>
      <c r="Q131" s="88"/>
    </row>
    <row r="132" spans="1:17" ht="15.75" thickBot="1">
      <c r="A132" s="112" t="s">
        <v>60</v>
      </c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4"/>
      <c r="P132" s="88"/>
      <c r="Q132" s="88"/>
    </row>
    <row r="133" spans="1:17" ht="17.25">
      <c r="A133" s="129" t="s">
        <v>11</v>
      </c>
      <c r="B133" s="130"/>
      <c r="C133" s="130"/>
      <c r="D133" s="130"/>
      <c r="E133" s="130"/>
      <c r="F133" s="131"/>
      <c r="G133" s="48"/>
      <c r="H133" s="49"/>
      <c r="I133" s="3">
        <f aca="true" t="shared" si="19" ref="I133:N133">SUM(I135:I135)</f>
        <v>0</v>
      </c>
      <c r="J133" s="3">
        <f t="shared" si="19"/>
        <v>0</v>
      </c>
      <c r="K133" s="3">
        <f t="shared" si="19"/>
        <v>8000</v>
      </c>
      <c r="L133" s="3">
        <f t="shared" si="19"/>
        <v>8000</v>
      </c>
      <c r="M133" s="3">
        <f t="shared" si="19"/>
        <v>8000</v>
      </c>
      <c r="N133" s="3">
        <f t="shared" si="19"/>
        <v>8000</v>
      </c>
      <c r="O133" s="64">
        <f>(N133*100/M133)</f>
        <v>100</v>
      </c>
      <c r="P133" s="88">
        <f>N133/76997.045*100</f>
        <v>10.390009123077386</v>
      </c>
      <c r="Q133" s="88"/>
    </row>
    <row r="134" spans="1:17" ht="18" customHeight="1">
      <c r="A134" s="115" t="s">
        <v>3</v>
      </c>
      <c r="B134" s="116"/>
      <c r="C134" s="116"/>
      <c r="D134" s="116"/>
      <c r="E134" s="116"/>
      <c r="F134" s="117"/>
      <c r="G134" s="51"/>
      <c r="H134" s="53"/>
      <c r="I134" s="5"/>
      <c r="J134" s="5"/>
      <c r="K134" s="5"/>
      <c r="L134" s="5"/>
      <c r="M134" s="5"/>
      <c r="N134" s="16"/>
      <c r="O134" s="69"/>
      <c r="P134" s="88"/>
      <c r="Q134" s="88"/>
    </row>
    <row r="135" spans="1:17" ht="15.75" customHeight="1" thickBot="1">
      <c r="A135" s="154" t="s">
        <v>35</v>
      </c>
      <c r="B135" s="155"/>
      <c r="C135" s="155"/>
      <c r="D135" s="155"/>
      <c r="E135" s="155"/>
      <c r="F135" s="155"/>
      <c r="G135" s="78"/>
      <c r="H135" s="70" t="s">
        <v>39</v>
      </c>
      <c r="I135" s="99"/>
      <c r="J135" s="99"/>
      <c r="K135" s="72">
        <v>8000</v>
      </c>
      <c r="L135" s="72">
        <v>8000</v>
      </c>
      <c r="M135" s="72">
        <f>I135+K135</f>
        <v>8000</v>
      </c>
      <c r="N135" s="72">
        <f>J135+L135</f>
        <v>8000</v>
      </c>
      <c r="O135" s="73">
        <f>(N135*100)/M135</f>
        <v>100</v>
      </c>
      <c r="P135" s="88"/>
      <c r="Q135" s="88"/>
    </row>
    <row r="136" spans="1:15" ht="18" customHeight="1">
      <c r="A136" s="120" t="s">
        <v>1</v>
      </c>
      <c r="B136" s="121"/>
      <c r="C136" s="121"/>
      <c r="D136" s="121"/>
      <c r="E136" s="121"/>
      <c r="F136" s="122"/>
      <c r="G136" s="135" t="s">
        <v>8</v>
      </c>
      <c r="H136" s="138" t="s">
        <v>17</v>
      </c>
      <c r="I136" s="145" t="s">
        <v>0</v>
      </c>
      <c r="J136" s="146"/>
      <c r="K136" s="145" t="s">
        <v>10</v>
      </c>
      <c r="L136" s="146"/>
      <c r="M136" s="145" t="s">
        <v>5</v>
      </c>
      <c r="N136" s="146"/>
      <c r="O136" s="158" t="s">
        <v>18</v>
      </c>
    </row>
    <row r="137" spans="1:15" ht="36" customHeight="1">
      <c r="A137" s="123"/>
      <c r="B137" s="124"/>
      <c r="C137" s="124"/>
      <c r="D137" s="124"/>
      <c r="E137" s="124"/>
      <c r="F137" s="125"/>
      <c r="G137" s="136"/>
      <c r="H137" s="139"/>
      <c r="I137" s="142" t="s">
        <v>75</v>
      </c>
      <c r="J137" s="142" t="s">
        <v>76</v>
      </c>
      <c r="K137" s="142" t="s">
        <v>75</v>
      </c>
      <c r="L137" s="142" t="s">
        <v>76</v>
      </c>
      <c r="M137" s="142" t="s">
        <v>75</v>
      </c>
      <c r="N137" s="142" t="s">
        <v>76</v>
      </c>
      <c r="O137" s="159"/>
    </row>
    <row r="138" spans="1:15" ht="12.75" customHeight="1">
      <c r="A138" s="123"/>
      <c r="B138" s="124"/>
      <c r="C138" s="124"/>
      <c r="D138" s="124"/>
      <c r="E138" s="124"/>
      <c r="F138" s="125"/>
      <c r="G138" s="136"/>
      <c r="H138" s="139"/>
      <c r="I138" s="143"/>
      <c r="J138" s="143"/>
      <c r="K138" s="143"/>
      <c r="L138" s="143"/>
      <c r="M138" s="143"/>
      <c r="N138" s="143"/>
      <c r="O138" s="159"/>
    </row>
    <row r="139" spans="1:15" ht="18" customHeight="1" thickBot="1">
      <c r="A139" s="123"/>
      <c r="B139" s="124"/>
      <c r="C139" s="124"/>
      <c r="D139" s="124"/>
      <c r="E139" s="124"/>
      <c r="F139" s="125"/>
      <c r="G139" s="156"/>
      <c r="H139" s="157"/>
      <c r="I139" s="144"/>
      <c r="J139" s="144"/>
      <c r="K139" s="144"/>
      <c r="L139" s="144"/>
      <c r="M139" s="144"/>
      <c r="N139" s="144"/>
      <c r="O139" s="159"/>
    </row>
    <row r="140" spans="1:15" ht="14.25" thickBot="1">
      <c r="A140" s="149">
        <v>1</v>
      </c>
      <c r="B140" s="150"/>
      <c r="C140" s="150"/>
      <c r="D140" s="150"/>
      <c r="E140" s="150"/>
      <c r="F140" s="150"/>
      <c r="G140" s="41">
        <v>2</v>
      </c>
      <c r="H140" s="41">
        <v>3</v>
      </c>
      <c r="I140" s="41">
        <v>4</v>
      </c>
      <c r="J140" s="41">
        <v>5</v>
      </c>
      <c r="K140" s="41">
        <v>6</v>
      </c>
      <c r="L140" s="41">
        <v>7</v>
      </c>
      <c r="M140" s="41">
        <v>8</v>
      </c>
      <c r="N140" s="42">
        <v>9</v>
      </c>
      <c r="O140" s="54">
        <v>10</v>
      </c>
    </row>
    <row r="141" spans="1:17" ht="15.75" thickBot="1">
      <c r="A141" s="112" t="s">
        <v>44</v>
      </c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4"/>
      <c r="P141" s="88"/>
      <c r="Q141" s="88"/>
    </row>
    <row r="142" spans="1:17" ht="17.25">
      <c r="A142" s="151" t="s">
        <v>11</v>
      </c>
      <c r="B142" s="152"/>
      <c r="C142" s="152"/>
      <c r="D142" s="152"/>
      <c r="E142" s="152"/>
      <c r="F142" s="153"/>
      <c r="G142" s="74"/>
      <c r="H142" s="75"/>
      <c r="I142" s="76">
        <f>SUM(I144:I145)</f>
        <v>54703.571</v>
      </c>
      <c r="J142" s="76">
        <f>SUM(J144:J145)</f>
        <v>53738.769</v>
      </c>
      <c r="K142" s="76">
        <f>SUM(K144:K145)</f>
        <v>8007.515</v>
      </c>
      <c r="L142" s="76">
        <f>SUM(L144:L145)</f>
        <v>5343.1832</v>
      </c>
      <c r="M142" s="76">
        <f>I142+K142</f>
        <v>62711.086</v>
      </c>
      <c r="N142" s="76">
        <f>J142+L142</f>
        <v>59081.9522</v>
      </c>
      <c r="O142" s="77">
        <f>N142/M142*100</f>
        <v>94.21293102785685</v>
      </c>
      <c r="P142" s="88">
        <f>N142/76997.045*100</f>
        <v>76.73275279590274</v>
      </c>
      <c r="Q142" s="88"/>
    </row>
    <row r="143" spans="1:17" ht="18" customHeight="1">
      <c r="A143" s="115" t="s">
        <v>3</v>
      </c>
      <c r="B143" s="116"/>
      <c r="C143" s="116"/>
      <c r="D143" s="116"/>
      <c r="E143" s="116"/>
      <c r="F143" s="117"/>
      <c r="G143" s="51"/>
      <c r="H143" s="53"/>
      <c r="I143" s="5"/>
      <c r="J143" s="5"/>
      <c r="K143" s="5"/>
      <c r="L143" s="5"/>
      <c r="M143" s="5"/>
      <c r="N143" s="16"/>
      <c r="O143" s="69"/>
      <c r="P143" s="88"/>
      <c r="Q143" s="88"/>
    </row>
    <row r="144" spans="1:17" s="43" customFormat="1" ht="32.25" customHeight="1">
      <c r="A144" s="147" t="s">
        <v>29</v>
      </c>
      <c r="B144" s="148"/>
      <c r="C144" s="148"/>
      <c r="D144" s="148"/>
      <c r="E144" s="148"/>
      <c r="F144" s="148"/>
      <c r="G144" s="12"/>
      <c r="H144" s="10" t="s">
        <v>30</v>
      </c>
      <c r="I144" s="19">
        <v>54703.571</v>
      </c>
      <c r="J144" s="19">
        <v>53738.769</v>
      </c>
      <c r="K144" s="19"/>
      <c r="L144" s="19"/>
      <c r="M144" s="19">
        <f>I144+K144</f>
        <v>54703.571</v>
      </c>
      <c r="N144" s="19">
        <f>J144+L144</f>
        <v>53738.769</v>
      </c>
      <c r="O144" s="56">
        <f>(N144*100/M144)</f>
        <v>98.23630892396403</v>
      </c>
      <c r="P144" s="92"/>
      <c r="Q144" s="92"/>
    </row>
    <row r="145" spans="1:17" ht="15.75" thickBot="1">
      <c r="A145" s="118" t="s">
        <v>35</v>
      </c>
      <c r="B145" s="119"/>
      <c r="C145" s="119"/>
      <c r="D145" s="119"/>
      <c r="E145" s="119"/>
      <c r="F145" s="119"/>
      <c r="G145" s="101"/>
      <c r="H145" s="102" t="s">
        <v>39</v>
      </c>
      <c r="I145" s="104"/>
      <c r="J145" s="104"/>
      <c r="K145" s="104">
        <v>8007.515</v>
      </c>
      <c r="L145" s="104">
        <v>5343.1832</v>
      </c>
      <c r="M145" s="104">
        <f>I145+K145</f>
        <v>8007.515</v>
      </c>
      <c r="N145" s="104">
        <f>J145+L145</f>
        <v>5343.1832</v>
      </c>
      <c r="O145" s="105">
        <f>(N145*100)/M145</f>
        <v>66.7271082227133</v>
      </c>
      <c r="P145" s="88"/>
      <c r="Q145" s="88"/>
    </row>
    <row r="146" spans="1:17" ht="15.75" thickBot="1">
      <c r="A146" s="112" t="s">
        <v>72</v>
      </c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4"/>
      <c r="P146" s="88"/>
      <c r="Q146" s="88"/>
    </row>
    <row r="147" spans="1:17" ht="17.25">
      <c r="A147" s="151" t="s">
        <v>11</v>
      </c>
      <c r="B147" s="152"/>
      <c r="C147" s="152"/>
      <c r="D147" s="152"/>
      <c r="E147" s="152"/>
      <c r="F147" s="153"/>
      <c r="G147" s="48"/>
      <c r="H147" s="49"/>
      <c r="I147" s="3">
        <f aca="true" t="shared" si="20" ref="I147:N147">I149</f>
        <v>300</v>
      </c>
      <c r="J147" s="3">
        <f t="shared" si="20"/>
        <v>299.824</v>
      </c>
      <c r="K147" s="76">
        <f>SUM(K149:K150)</f>
        <v>80</v>
      </c>
      <c r="L147" s="76">
        <f>SUM(L149:L150)</f>
        <v>79.8</v>
      </c>
      <c r="M147" s="3">
        <f t="shared" si="20"/>
        <v>300</v>
      </c>
      <c r="N147" s="50">
        <f t="shared" si="20"/>
        <v>299.824</v>
      </c>
      <c r="O147" s="64">
        <f>(N147*100)/M147</f>
        <v>99.94133333333333</v>
      </c>
      <c r="P147" s="88">
        <f>N147/76997.045*100</f>
        <v>0.3893967619146943</v>
      </c>
      <c r="Q147" s="88"/>
    </row>
    <row r="148" spans="1:17" ht="18" customHeight="1">
      <c r="A148" s="115" t="s">
        <v>3</v>
      </c>
      <c r="B148" s="116"/>
      <c r="C148" s="116"/>
      <c r="D148" s="116"/>
      <c r="E148" s="116"/>
      <c r="F148" s="117"/>
      <c r="G148" s="51"/>
      <c r="H148" s="53"/>
      <c r="I148" s="5"/>
      <c r="J148" s="5"/>
      <c r="K148" s="5"/>
      <c r="L148" s="5"/>
      <c r="M148" s="5"/>
      <c r="N148" s="16"/>
      <c r="O148" s="69"/>
      <c r="P148" s="88"/>
      <c r="Q148" s="88"/>
    </row>
    <row r="149" spans="1:17" ht="30.75">
      <c r="A149" s="147" t="s">
        <v>29</v>
      </c>
      <c r="B149" s="148"/>
      <c r="C149" s="148"/>
      <c r="D149" s="148"/>
      <c r="E149" s="148"/>
      <c r="F149" s="148"/>
      <c r="G149" s="12"/>
      <c r="H149" s="10" t="s">
        <v>30</v>
      </c>
      <c r="I149" s="8">
        <v>300</v>
      </c>
      <c r="J149" s="8">
        <v>299.824</v>
      </c>
      <c r="K149" s="8"/>
      <c r="L149" s="8"/>
      <c r="M149" s="8">
        <f>I149+K149</f>
        <v>300</v>
      </c>
      <c r="N149" s="8">
        <f>J149+L149</f>
        <v>299.824</v>
      </c>
      <c r="O149" s="68">
        <f>(N149*100)/M149</f>
        <v>99.94133333333333</v>
      </c>
      <c r="P149" s="88"/>
      <c r="Q149" s="88"/>
    </row>
    <row r="150" spans="1:17" ht="30.75" customHeight="1" thickBot="1">
      <c r="A150" s="118" t="s">
        <v>68</v>
      </c>
      <c r="B150" s="119"/>
      <c r="C150" s="119"/>
      <c r="D150" s="119"/>
      <c r="E150" s="119"/>
      <c r="F150" s="119"/>
      <c r="G150" s="101"/>
      <c r="H150" s="103" t="s">
        <v>69</v>
      </c>
      <c r="I150" s="104"/>
      <c r="J150" s="104"/>
      <c r="K150" s="104">
        <v>80</v>
      </c>
      <c r="L150" s="104">
        <v>79.8</v>
      </c>
      <c r="M150" s="104">
        <f>I150+K150</f>
        <v>80</v>
      </c>
      <c r="N150" s="104">
        <f>J150+L150</f>
        <v>79.8</v>
      </c>
      <c r="O150" s="105">
        <f>(N150*100)/M150</f>
        <v>99.75</v>
      </c>
      <c r="P150" s="88"/>
      <c r="Q150" s="88"/>
    </row>
    <row r="151" spans="1:17" ht="15.75" thickBot="1">
      <c r="A151" s="112" t="s">
        <v>45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4"/>
      <c r="P151" s="88"/>
      <c r="Q151" s="88"/>
    </row>
    <row r="152" spans="1:17" ht="17.25">
      <c r="A152" s="129" t="s">
        <v>11</v>
      </c>
      <c r="B152" s="130"/>
      <c r="C152" s="130"/>
      <c r="D152" s="130"/>
      <c r="E152" s="130"/>
      <c r="F152" s="131"/>
      <c r="G152" s="48"/>
      <c r="H152" s="49"/>
      <c r="I152" s="3">
        <f aca="true" t="shared" si="21" ref="I152:N152">I154</f>
        <v>0</v>
      </c>
      <c r="J152" s="3">
        <f t="shared" si="21"/>
        <v>0</v>
      </c>
      <c r="K152" s="3">
        <f t="shared" si="21"/>
        <v>59823.801</v>
      </c>
      <c r="L152" s="3">
        <f t="shared" si="21"/>
        <v>50769.493</v>
      </c>
      <c r="M152" s="3">
        <f t="shared" si="21"/>
        <v>59823.801</v>
      </c>
      <c r="N152" s="50">
        <f t="shared" si="21"/>
        <v>50769.493</v>
      </c>
      <c r="O152" s="64">
        <f>(N152*100)/M152</f>
        <v>84.86504058810974</v>
      </c>
      <c r="P152" s="88">
        <f>N152/76997.045*100</f>
        <v>65.93693693050169</v>
      </c>
      <c r="Q152" s="88"/>
    </row>
    <row r="153" spans="1:17" ht="18" customHeight="1">
      <c r="A153" s="115" t="s">
        <v>3</v>
      </c>
      <c r="B153" s="116"/>
      <c r="C153" s="116"/>
      <c r="D153" s="116"/>
      <c r="E153" s="116"/>
      <c r="F153" s="117"/>
      <c r="G153" s="51"/>
      <c r="H153" s="53"/>
      <c r="I153" s="5"/>
      <c r="J153" s="5"/>
      <c r="K153" s="5"/>
      <c r="L153" s="5"/>
      <c r="M153" s="5"/>
      <c r="N153" s="16"/>
      <c r="O153" s="69"/>
      <c r="P153" s="88"/>
      <c r="Q153" s="88"/>
    </row>
    <row r="154" spans="1:17" ht="31.5" thickBot="1">
      <c r="A154" s="147" t="s">
        <v>32</v>
      </c>
      <c r="B154" s="148"/>
      <c r="C154" s="148"/>
      <c r="D154" s="148"/>
      <c r="E154" s="148"/>
      <c r="F154" s="148"/>
      <c r="G154" s="12"/>
      <c r="H154" s="10" t="s">
        <v>33</v>
      </c>
      <c r="I154" s="7"/>
      <c r="J154" s="8"/>
      <c r="K154" s="8">
        <v>59823.801</v>
      </c>
      <c r="L154" s="8">
        <v>50769.493</v>
      </c>
      <c r="M154" s="8">
        <f>I154+K154</f>
        <v>59823.801</v>
      </c>
      <c r="N154" s="8">
        <f>J154+L154</f>
        <v>50769.493</v>
      </c>
      <c r="O154" s="68">
        <f>(N154*100)/M154</f>
        <v>84.86504058810974</v>
      </c>
      <c r="P154" s="88"/>
      <c r="Q154" s="88"/>
    </row>
    <row r="155" spans="1:17" s="87" customFormat="1" ht="22.5" customHeight="1" hidden="1">
      <c r="A155" s="123" t="s">
        <v>1</v>
      </c>
      <c r="B155" s="124"/>
      <c r="C155" s="124"/>
      <c r="D155" s="124"/>
      <c r="E155" s="124"/>
      <c r="F155" s="125"/>
      <c r="G155" s="201" t="s">
        <v>8</v>
      </c>
      <c r="H155" s="199" t="s">
        <v>17</v>
      </c>
      <c r="I155" s="198" t="s">
        <v>0</v>
      </c>
      <c r="J155" s="125"/>
      <c r="K155" s="198" t="s">
        <v>10</v>
      </c>
      <c r="L155" s="125"/>
      <c r="M155" s="198" t="s">
        <v>5</v>
      </c>
      <c r="N155" s="125"/>
      <c r="O155" s="159" t="s">
        <v>18</v>
      </c>
      <c r="P155" s="93"/>
      <c r="Q155" s="93"/>
    </row>
    <row r="156" spans="1:17" ht="36" customHeight="1" hidden="1">
      <c r="A156" s="123"/>
      <c r="B156" s="124"/>
      <c r="C156" s="124"/>
      <c r="D156" s="124"/>
      <c r="E156" s="124"/>
      <c r="F156" s="125"/>
      <c r="G156" s="136"/>
      <c r="H156" s="139"/>
      <c r="I156" s="142" t="s">
        <v>51</v>
      </c>
      <c r="J156" s="142" t="s">
        <v>52</v>
      </c>
      <c r="K156" s="142" t="s">
        <v>51</v>
      </c>
      <c r="L156" s="142" t="s">
        <v>52</v>
      </c>
      <c r="M156" s="142" t="s">
        <v>51</v>
      </c>
      <c r="N156" s="142" t="s">
        <v>52</v>
      </c>
      <c r="O156" s="159"/>
      <c r="P156" s="88"/>
      <c r="Q156" s="88"/>
    </row>
    <row r="157" spans="1:17" ht="12.75" customHeight="1" hidden="1">
      <c r="A157" s="123"/>
      <c r="B157" s="124"/>
      <c r="C157" s="124"/>
      <c r="D157" s="124"/>
      <c r="E157" s="124"/>
      <c r="F157" s="125"/>
      <c r="G157" s="136"/>
      <c r="H157" s="139"/>
      <c r="I157" s="143"/>
      <c r="J157" s="143"/>
      <c r="K157" s="143"/>
      <c r="L157" s="143"/>
      <c r="M157" s="143"/>
      <c r="N157" s="143"/>
      <c r="O157" s="159"/>
      <c r="P157" s="88"/>
      <c r="Q157" s="88"/>
    </row>
    <row r="158" spans="1:17" ht="13.5" customHeight="1" hidden="1" thickBot="1">
      <c r="A158" s="126"/>
      <c r="B158" s="127"/>
      <c r="C158" s="127"/>
      <c r="D158" s="127"/>
      <c r="E158" s="127"/>
      <c r="F158" s="128"/>
      <c r="G158" s="137"/>
      <c r="H158" s="140"/>
      <c r="I158" s="144"/>
      <c r="J158" s="144"/>
      <c r="K158" s="144"/>
      <c r="L158" s="144"/>
      <c r="M158" s="144"/>
      <c r="N158" s="144"/>
      <c r="O158" s="192"/>
      <c r="P158" s="88"/>
      <c r="Q158" s="88"/>
    </row>
    <row r="159" spans="1:17" ht="14.25" hidden="1" thickBot="1">
      <c r="A159" s="149">
        <v>1</v>
      </c>
      <c r="B159" s="150"/>
      <c r="C159" s="150"/>
      <c r="D159" s="150"/>
      <c r="E159" s="150"/>
      <c r="F159" s="150"/>
      <c r="G159" s="41">
        <v>2</v>
      </c>
      <c r="H159" s="41">
        <v>3</v>
      </c>
      <c r="I159" s="41">
        <v>4</v>
      </c>
      <c r="J159" s="41">
        <v>5</v>
      </c>
      <c r="K159" s="41">
        <v>6</v>
      </c>
      <c r="L159" s="41">
        <v>7</v>
      </c>
      <c r="M159" s="41">
        <v>8</v>
      </c>
      <c r="N159" s="42">
        <v>9</v>
      </c>
      <c r="O159" s="54">
        <v>10</v>
      </c>
      <c r="P159" s="88"/>
      <c r="Q159" s="88"/>
    </row>
    <row r="160" spans="1:17" ht="15.75" thickBot="1">
      <c r="A160" s="112" t="s">
        <v>73</v>
      </c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4"/>
      <c r="P160" s="88"/>
      <c r="Q160" s="88"/>
    </row>
    <row r="161" spans="1:17" ht="17.25">
      <c r="A161" s="129" t="s">
        <v>11</v>
      </c>
      <c r="B161" s="130"/>
      <c r="C161" s="130"/>
      <c r="D161" s="130"/>
      <c r="E161" s="130"/>
      <c r="F161" s="131"/>
      <c r="G161" s="48"/>
      <c r="H161" s="49"/>
      <c r="I161" s="3">
        <f aca="true" t="shared" si="22" ref="I161:N161">I163</f>
        <v>700</v>
      </c>
      <c r="J161" s="3">
        <f t="shared" si="22"/>
        <v>313.486</v>
      </c>
      <c r="K161" s="3">
        <f t="shared" si="22"/>
        <v>0</v>
      </c>
      <c r="L161" s="3">
        <f t="shared" si="22"/>
        <v>0</v>
      </c>
      <c r="M161" s="3">
        <f t="shared" si="22"/>
        <v>700</v>
      </c>
      <c r="N161" s="3">
        <f t="shared" si="22"/>
        <v>313.486</v>
      </c>
      <c r="O161" s="64">
        <f>(N161*100)/M161</f>
        <v>44.78371428571428</v>
      </c>
      <c r="P161" s="88">
        <f>N161/76997.045*100</f>
        <v>0.4071402999946297</v>
      </c>
      <c r="Q161" s="88"/>
    </row>
    <row r="162" spans="1:17" ht="18" customHeight="1">
      <c r="A162" s="115" t="s">
        <v>3</v>
      </c>
      <c r="B162" s="116"/>
      <c r="C162" s="116"/>
      <c r="D162" s="116"/>
      <c r="E162" s="116"/>
      <c r="F162" s="117"/>
      <c r="G162" s="51"/>
      <c r="H162" s="53"/>
      <c r="I162" s="5"/>
      <c r="J162" s="5"/>
      <c r="K162" s="5"/>
      <c r="L162" s="5"/>
      <c r="M162" s="5"/>
      <c r="N162" s="16"/>
      <c r="O162" s="69"/>
      <c r="P162" s="88"/>
      <c r="Q162" s="88"/>
    </row>
    <row r="163" spans="1:17" ht="31.5" thickBot="1">
      <c r="A163" s="147" t="s">
        <v>29</v>
      </c>
      <c r="B163" s="148"/>
      <c r="C163" s="148"/>
      <c r="D163" s="148"/>
      <c r="E163" s="148"/>
      <c r="F163" s="148"/>
      <c r="G163" s="12"/>
      <c r="H163" s="10" t="s">
        <v>30</v>
      </c>
      <c r="I163" s="72">
        <v>700</v>
      </c>
      <c r="J163" s="72">
        <v>313.486</v>
      </c>
      <c r="K163" s="72"/>
      <c r="L163" s="72"/>
      <c r="M163" s="72">
        <f>I163+K163</f>
        <v>700</v>
      </c>
      <c r="N163" s="72">
        <f>J163+L163</f>
        <v>313.486</v>
      </c>
      <c r="O163" s="73">
        <f>(N163*100)/M163</f>
        <v>44.78371428571428</v>
      </c>
      <c r="P163" s="88"/>
      <c r="Q163" s="88"/>
    </row>
    <row r="164" spans="1:17" ht="15.75" thickBot="1">
      <c r="A164" s="112" t="s">
        <v>46</v>
      </c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4"/>
      <c r="P164" s="88"/>
      <c r="Q164" s="88"/>
    </row>
    <row r="165" spans="1:17" ht="17.25">
      <c r="A165" s="129" t="s">
        <v>11</v>
      </c>
      <c r="B165" s="130"/>
      <c r="C165" s="130"/>
      <c r="D165" s="130"/>
      <c r="E165" s="130"/>
      <c r="F165" s="131"/>
      <c r="G165" s="48"/>
      <c r="H165" s="49"/>
      <c r="I165" s="3">
        <f>I168</f>
        <v>0</v>
      </c>
      <c r="J165" s="3">
        <f>J168</f>
        <v>0</v>
      </c>
      <c r="K165" s="3">
        <f>K168+K167</f>
        <v>844.519</v>
      </c>
      <c r="L165" s="3">
        <f>L168+L167</f>
        <v>688.49</v>
      </c>
      <c r="M165" s="3">
        <f>M168+M167</f>
        <v>844.519</v>
      </c>
      <c r="N165" s="3">
        <f>N168+N167</f>
        <v>688.49</v>
      </c>
      <c r="O165" s="64">
        <f>(N165*100)/M165</f>
        <v>81.52451276999096</v>
      </c>
      <c r="P165" s="88">
        <f>N165/76997.045*100</f>
        <v>0.8941771726434437</v>
      </c>
      <c r="Q165" s="88"/>
    </row>
    <row r="166" spans="1:17" ht="18" customHeight="1">
      <c r="A166" s="115" t="s">
        <v>3</v>
      </c>
      <c r="B166" s="116"/>
      <c r="C166" s="116"/>
      <c r="D166" s="116"/>
      <c r="E166" s="116"/>
      <c r="F166" s="117"/>
      <c r="G166" s="51"/>
      <c r="H166" s="53"/>
      <c r="I166" s="5"/>
      <c r="J166" s="5"/>
      <c r="K166" s="5"/>
      <c r="L166" s="5"/>
      <c r="M166" s="5"/>
      <c r="N166" s="16"/>
      <c r="O166" s="69"/>
      <c r="P166" s="88"/>
      <c r="Q166" s="88"/>
    </row>
    <row r="167" spans="1:17" ht="31.5" thickBot="1">
      <c r="A167" s="147" t="s">
        <v>29</v>
      </c>
      <c r="B167" s="148"/>
      <c r="C167" s="148"/>
      <c r="D167" s="148"/>
      <c r="E167" s="148"/>
      <c r="F167" s="148"/>
      <c r="G167" s="12"/>
      <c r="H167" s="10" t="s">
        <v>30</v>
      </c>
      <c r="I167" s="5"/>
      <c r="J167" s="5"/>
      <c r="K167" s="8">
        <v>99.8</v>
      </c>
      <c r="L167" s="8">
        <v>78.595</v>
      </c>
      <c r="M167" s="8">
        <f>I167+K167</f>
        <v>99.8</v>
      </c>
      <c r="N167" s="72">
        <f>J167+L167</f>
        <v>78.595</v>
      </c>
      <c r="O167" s="69"/>
      <c r="P167" s="88"/>
      <c r="Q167" s="88"/>
    </row>
    <row r="168" spans="1:17" ht="31.5" thickBot="1">
      <c r="A168" s="154" t="s">
        <v>32</v>
      </c>
      <c r="B168" s="155"/>
      <c r="C168" s="155"/>
      <c r="D168" s="155"/>
      <c r="E168" s="155"/>
      <c r="F168" s="155"/>
      <c r="G168" s="78"/>
      <c r="H168" s="70" t="s">
        <v>33</v>
      </c>
      <c r="I168" s="71"/>
      <c r="J168" s="72"/>
      <c r="K168" s="72">
        <v>744.719</v>
      </c>
      <c r="L168" s="72">
        <v>609.895</v>
      </c>
      <c r="M168" s="72">
        <f>I168+K168</f>
        <v>744.719</v>
      </c>
      <c r="N168" s="72">
        <f>J168+L168</f>
        <v>609.895</v>
      </c>
      <c r="O168" s="73">
        <f>(N168*100)/M168</f>
        <v>81.89599029969693</v>
      </c>
      <c r="P168" s="88"/>
      <c r="Q168" s="88"/>
    </row>
    <row r="170" spans="1:16" s="95" customFormat="1" ht="18">
      <c r="A170" s="200" t="s">
        <v>56</v>
      </c>
      <c r="B170" s="200"/>
      <c r="C170" s="200"/>
      <c r="D170" s="200"/>
      <c r="E170" s="200"/>
      <c r="F170" s="200"/>
      <c r="G170" s="200"/>
      <c r="H170" s="200"/>
      <c r="I170" s="200"/>
      <c r="P170" s="96"/>
    </row>
    <row r="171" spans="1:13" ht="18">
      <c r="A171" s="200"/>
      <c r="B171" s="200"/>
      <c r="C171" s="200"/>
      <c r="D171" s="200"/>
      <c r="E171" s="200"/>
      <c r="F171" s="200"/>
      <c r="G171" s="200"/>
      <c r="H171" s="200"/>
      <c r="I171" s="200"/>
      <c r="K171" s="98"/>
      <c r="L171" s="98"/>
      <c r="M171" s="95" t="s">
        <v>57</v>
      </c>
    </row>
    <row r="172" spans="1:13" ht="9.75" customHeight="1">
      <c r="A172" s="97"/>
      <c r="B172" s="97"/>
      <c r="C172" s="97"/>
      <c r="D172" s="97"/>
      <c r="E172" s="97"/>
      <c r="F172" s="97"/>
      <c r="G172" s="97"/>
      <c r="H172" s="97"/>
      <c r="I172" s="97"/>
      <c r="K172" s="81"/>
      <c r="L172" s="81"/>
      <c r="M172" s="95"/>
    </row>
    <row r="173" ht="12.75">
      <c r="A173" s="25" t="s">
        <v>50</v>
      </c>
    </row>
  </sheetData>
  <sheetProtection/>
  <mergeCells count="215">
    <mergeCell ref="O102:O105"/>
    <mergeCell ref="I103:I105"/>
    <mergeCell ref="J103:J105"/>
    <mergeCell ref="K103:K105"/>
    <mergeCell ref="L103:L105"/>
    <mergeCell ref="M103:M105"/>
    <mergeCell ref="N103:N105"/>
    <mergeCell ref="A160:O160"/>
    <mergeCell ref="A161:F161"/>
    <mergeCell ref="A162:F162"/>
    <mergeCell ref="A163:F163"/>
    <mergeCell ref="A28:F28"/>
    <mergeCell ref="A102:F105"/>
    <mergeCell ref="G102:G105"/>
    <mergeCell ref="H102:H105"/>
    <mergeCell ref="I102:J102"/>
    <mergeCell ref="K102:L102"/>
    <mergeCell ref="A145:F145"/>
    <mergeCell ref="A146:O146"/>
    <mergeCell ref="A147:F147"/>
    <mergeCell ref="A148:F148"/>
    <mergeCell ref="A149:F149"/>
    <mergeCell ref="A150:F150"/>
    <mergeCell ref="A87:F87"/>
    <mergeCell ref="A97:F97"/>
    <mergeCell ref="A120:F120"/>
    <mergeCell ref="A129:F129"/>
    <mergeCell ref="A128:F128"/>
    <mergeCell ref="A131:F131"/>
    <mergeCell ref="A106:F106"/>
    <mergeCell ref="A127:F127"/>
    <mergeCell ref="A99:F99"/>
    <mergeCell ref="A100:F100"/>
    <mergeCell ref="A60:O60"/>
    <mergeCell ref="A61:F61"/>
    <mergeCell ref="A62:F62"/>
    <mergeCell ref="A63:F63"/>
    <mergeCell ref="A68:F68"/>
    <mergeCell ref="A79:F79"/>
    <mergeCell ref="A78:F78"/>
    <mergeCell ref="M69:N69"/>
    <mergeCell ref="O69:O72"/>
    <mergeCell ref="I70:I72"/>
    <mergeCell ref="A52:O52"/>
    <mergeCell ref="A53:F53"/>
    <mergeCell ref="A54:F54"/>
    <mergeCell ref="A55:F55"/>
    <mergeCell ref="A84:O84"/>
    <mergeCell ref="A85:F85"/>
    <mergeCell ref="A74:O74"/>
    <mergeCell ref="A75:F75"/>
    <mergeCell ref="A76:F76"/>
    <mergeCell ref="A77:F77"/>
    <mergeCell ref="A94:F94"/>
    <mergeCell ref="A90:F90"/>
    <mergeCell ref="A93:F93"/>
    <mergeCell ref="A113:F113"/>
    <mergeCell ref="A119:F119"/>
    <mergeCell ref="A112:F112"/>
    <mergeCell ref="A116:O116"/>
    <mergeCell ref="A117:F117"/>
    <mergeCell ref="A118:F118"/>
    <mergeCell ref="A109:F109"/>
    <mergeCell ref="A170:I171"/>
    <mergeCell ref="A121:O121"/>
    <mergeCell ref="A122:F122"/>
    <mergeCell ref="A123:F123"/>
    <mergeCell ref="A124:F124"/>
    <mergeCell ref="A155:F158"/>
    <mergeCell ref="G155:G158"/>
    <mergeCell ref="A125:O125"/>
    <mergeCell ref="O155:O158"/>
    <mergeCell ref="I156:I158"/>
    <mergeCell ref="J156:J158"/>
    <mergeCell ref="K156:K158"/>
    <mergeCell ref="L156:L158"/>
    <mergeCell ref="I155:J155"/>
    <mergeCell ref="M155:N155"/>
    <mergeCell ref="H155:H158"/>
    <mergeCell ref="N156:N158"/>
    <mergeCell ref="A166:F166"/>
    <mergeCell ref="A168:F168"/>
    <mergeCell ref="J137:J139"/>
    <mergeCell ref="K137:K139"/>
    <mergeCell ref="L137:L139"/>
    <mergeCell ref="M137:M139"/>
    <mergeCell ref="A165:F165"/>
    <mergeCell ref="A164:O164"/>
    <mergeCell ref="A167:F167"/>
    <mergeCell ref="A144:F144"/>
    <mergeCell ref="A88:O88"/>
    <mergeCell ref="A96:F96"/>
    <mergeCell ref="A130:F130"/>
    <mergeCell ref="A159:F159"/>
    <mergeCell ref="A98:O98"/>
    <mergeCell ref="K155:L155"/>
    <mergeCell ref="M156:M158"/>
    <mergeCell ref="A95:F95"/>
    <mergeCell ref="A115:F115"/>
    <mergeCell ref="A111:O111"/>
    <mergeCell ref="A39:F39"/>
    <mergeCell ref="N36:N38"/>
    <mergeCell ref="A40:O40"/>
    <mergeCell ref="G35:G38"/>
    <mergeCell ref="A31:F31"/>
    <mergeCell ref="A89:F89"/>
    <mergeCell ref="A67:F67"/>
    <mergeCell ref="A66:F66"/>
    <mergeCell ref="A46:F46"/>
    <mergeCell ref="A45:F45"/>
    <mergeCell ref="O35:O38"/>
    <mergeCell ref="A35:F38"/>
    <mergeCell ref="K35:L35"/>
    <mergeCell ref="M35:N35"/>
    <mergeCell ref="H35:H38"/>
    <mergeCell ref="K36:K38"/>
    <mergeCell ref="A42:F42"/>
    <mergeCell ref="A65:F65"/>
    <mergeCell ref="A64:O64"/>
    <mergeCell ref="L36:L38"/>
    <mergeCell ref="M36:M38"/>
    <mergeCell ref="I35:J35"/>
    <mergeCell ref="J36:J38"/>
    <mergeCell ref="A43:F43"/>
    <mergeCell ref="A47:F47"/>
    <mergeCell ref="A44:F44"/>
    <mergeCell ref="A41:F41"/>
    <mergeCell ref="A8:O8"/>
    <mergeCell ref="A30:F30"/>
    <mergeCell ref="A26:F26"/>
    <mergeCell ref="A13:F16"/>
    <mergeCell ref="A27:F27"/>
    <mergeCell ref="A29:F29"/>
    <mergeCell ref="A24:F24"/>
    <mergeCell ref="A25:F25"/>
    <mergeCell ref="A20:F20"/>
    <mergeCell ref="A22:F22"/>
    <mergeCell ref="A19:F19"/>
    <mergeCell ref="L14:L16"/>
    <mergeCell ref="L1:N1"/>
    <mergeCell ref="L2:N2"/>
    <mergeCell ref="L3:N3"/>
    <mergeCell ref="A18:O18"/>
    <mergeCell ref="A17:F17"/>
    <mergeCell ref="M13:N13"/>
    <mergeCell ref="G13:G16"/>
    <mergeCell ref="A9:O9"/>
    <mergeCell ref="J14:J16"/>
    <mergeCell ref="K14:K16"/>
    <mergeCell ref="M14:M16"/>
    <mergeCell ref="I13:J13"/>
    <mergeCell ref="I14:I16"/>
    <mergeCell ref="K13:L13"/>
    <mergeCell ref="O13:O16"/>
    <mergeCell ref="N14:N16"/>
    <mergeCell ref="A114:F114"/>
    <mergeCell ref="F10:L10"/>
    <mergeCell ref="H13:H16"/>
    <mergeCell ref="H11:M11"/>
    <mergeCell ref="I36:I38"/>
    <mergeCell ref="A21:F21"/>
    <mergeCell ref="A23:F23"/>
    <mergeCell ref="M102:N102"/>
    <mergeCell ref="N70:N72"/>
    <mergeCell ref="A73:F73"/>
    <mergeCell ref="A92:F92"/>
    <mergeCell ref="A101:F101"/>
    <mergeCell ref="A91:F91"/>
    <mergeCell ref="A110:F110"/>
    <mergeCell ref="A86:F86"/>
    <mergeCell ref="O136:O139"/>
    <mergeCell ref="I137:I139"/>
    <mergeCell ref="A126:F126"/>
    <mergeCell ref="I136:J136"/>
    <mergeCell ref="K136:L136"/>
    <mergeCell ref="J70:J72"/>
    <mergeCell ref="K70:K72"/>
    <mergeCell ref="L70:L72"/>
    <mergeCell ref="A134:F134"/>
    <mergeCell ref="A135:F135"/>
    <mergeCell ref="A136:F139"/>
    <mergeCell ref="G136:G139"/>
    <mergeCell ref="H136:H139"/>
    <mergeCell ref="A132:O132"/>
    <mergeCell ref="A133:F133"/>
    <mergeCell ref="M136:N136"/>
    <mergeCell ref="A151:O151"/>
    <mergeCell ref="A152:F152"/>
    <mergeCell ref="A153:F153"/>
    <mergeCell ref="A154:F154"/>
    <mergeCell ref="N137:N139"/>
    <mergeCell ref="A140:F140"/>
    <mergeCell ref="A141:O141"/>
    <mergeCell ref="A142:F142"/>
    <mergeCell ref="A143:F143"/>
    <mergeCell ref="A81:F81"/>
    <mergeCell ref="A82:F82"/>
    <mergeCell ref="A83:F83"/>
    <mergeCell ref="A107:O107"/>
    <mergeCell ref="A108:F108"/>
    <mergeCell ref="G69:G72"/>
    <mergeCell ref="H69:H72"/>
    <mergeCell ref="I69:J69"/>
    <mergeCell ref="K69:L69"/>
    <mergeCell ref="M70:M72"/>
    <mergeCell ref="A80:O80"/>
    <mergeCell ref="A58:F58"/>
    <mergeCell ref="A59:F59"/>
    <mergeCell ref="A69:F72"/>
    <mergeCell ref="A48:O48"/>
    <mergeCell ref="A49:F49"/>
    <mergeCell ref="A50:F50"/>
    <mergeCell ref="A51:F51"/>
    <mergeCell ref="A56:O56"/>
    <mergeCell ref="A57:F57"/>
  </mergeCells>
  <printOptions horizontalCentered="1"/>
  <pageMargins left="0.1968503937007874" right="0.1968503937007874" top="0.7874015748031497" bottom="0.1968503937007874" header="0.5118110236220472" footer="0.31496062992125984"/>
  <pageSetup horizontalDpi="600" verticalDpi="600" orientation="landscape" paperSize="9" scale="77" r:id="rId1"/>
  <rowBreaks count="4" manualBreakCount="4">
    <brk id="33" max="255" man="1"/>
    <brk id="68" max="14" man="1"/>
    <brk id="101" max="14" man="1"/>
    <brk id="1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2024-03-13T12:47:49Z</cp:lastPrinted>
  <dcterms:created xsi:type="dcterms:W3CDTF">2018-03-12T13:41:54Z</dcterms:created>
  <dcterms:modified xsi:type="dcterms:W3CDTF">2024-03-13T12:47:55Z</dcterms:modified>
  <cp:category/>
  <cp:version/>
  <cp:contentType/>
  <cp:contentStatus/>
</cp:coreProperties>
</file>