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9432" windowHeight="12036" activeTab="0"/>
  </bookViews>
  <sheets>
    <sheet name="додаток 1" sheetId="1" r:id="rId1"/>
  </sheets>
  <definedNames>
    <definedName name="_xlnm.Print_Area" localSheetId="0">'додаток 1'!$A$1:$O$141</definedName>
  </definedNames>
  <calcPr fullCalcOnLoad="1"/>
</workbook>
</file>

<file path=xl/sharedStrings.xml><?xml version="1.0" encoding="utf-8"?>
<sst xmlns="http://schemas.openxmlformats.org/spreadsheetml/2006/main" count="214" uniqueCount="69">
  <si>
    <t>Загальний фонд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</si>
  <si>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</si>
  <si>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за кодами економічної класифікації видатків бюджету або класифікації кредитування бюджету</t>
  </si>
  <si>
    <t>з них:</t>
  </si>
  <si>
    <t>(Найменування головного розпорядника коштів державного бюджету)</t>
  </si>
  <si>
    <t>Разом</t>
  </si>
  <si>
    <t>тис грн.</t>
  </si>
  <si>
    <t>Наказ Міністерства фінансів України</t>
  </si>
  <si>
    <t>Код функціональної класифікації видатків та кредитування бюджету</t>
  </si>
  <si>
    <t>ЗАТВЕРДЖЕНО</t>
  </si>
  <si>
    <t>Спеціальний фонд</t>
  </si>
  <si>
    <t>Видатки всього</t>
  </si>
  <si>
    <t xml:space="preserve">01 грудня 2010 р.  №1489   </t>
  </si>
  <si>
    <t xml:space="preserve">Інформація </t>
  </si>
  <si>
    <t>про бюджет за бюджетними програмами з деталізацією</t>
  </si>
  <si>
    <t>Управління житлово-комунального господарства виконавчого комітету Коростенської міської ради</t>
  </si>
  <si>
    <t>Додаток 1</t>
  </si>
  <si>
    <t>Найменування згідно з  програмною класифікацією видатків та кредитування бюджету</t>
  </si>
  <si>
    <t xml:space="preserve">Відсоток виконання </t>
  </si>
  <si>
    <t xml:space="preserve">2110 </t>
  </si>
  <si>
    <t xml:space="preserve">Оплата працi </t>
  </si>
  <si>
    <t xml:space="preserve">2120 </t>
  </si>
  <si>
    <t>Нарахування на оплату праці</t>
  </si>
  <si>
    <t>Предмети, матеріали, обладнання та інвентар</t>
  </si>
  <si>
    <t xml:space="preserve">2210 </t>
  </si>
  <si>
    <t>Оплата послуг (крім комунальних)</t>
  </si>
  <si>
    <t xml:space="preserve">2240  </t>
  </si>
  <si>
    <t xml:space="preserve">2250 </t>
  </si>
  <si>
    <t>Видатки на вiдрядження</t>
  </si>
  <si>
    <t xml:space="preserve">2610 </t>
  </si>
  <si>
    <t>Субсидiї та поточнi трансферти пiдприємствам (установам, органiзацiям)</t>
  </si>
  <si>
    <t>Реконструкція та реставрація</t>
  </si>
  <si>
    <t xml:space="preserve">3210 </t>
  </si>
  <si>
    <t>Капiтальнi трансферти пiдприємствам (установам, органiзацiям)</t>
  </si>
  <si>
    <t xml:space="preserve">2240 </t>
  </si>
  <si>
    <t xml:space="preserve">3130 </t>
  </si>
  <si>
    <t xml:space="preserve">3140 </t>
  </si>
  <si>
    <t>Разом за КПКВК</t>
  </si>
  <si>
    <t xml:space="preserve">1210160  Керівництво і управління у відповідній сфері у містах (місті Києві), селищах, селах, об’єднаних територіальних громадах </t>
  </si>
  <si>
    <t>Капiтальний ремонт</t>
  </si>
  <si>
    <t>1216012 Забезпечення діяльності з виробництва, транспортування, постачання теплової енергії</t>
  </si>
  <si>
    <t>1216030 Організація благоустрою нгаселених пунтків</t>
  </si>
  <si>
    <t>1216090  Інша діяльність у сфері житлово-комунального господарства</t>
  </si>
  <si>
    <t>1217310 Будівництво об’єктів житлово-комунального господарства</t>
  </si>
  <si>
    <t>1217461  Утримання та розвиток автомобільних доріг та дорожньої інфраструктури  за рахунок коштів місцевого бюджету</t>
  </si>
  <si>
    <t>1217670  Внески до статутного капіталу суб'єктів господарювання</t>
  </si>
  <si>
    <t>1218312 Утилізація відходів</t>
  </si>
  <si>
    <t>1217370  Реалізація інших заходів щодо соціально-економічного розвитку територій</t>
  </si>
  <si>
    <t>2280</t>
  </si>
  <si>
    <t>Дослідження і розробки, окремі заходи  по реалізації державних (регіональних) програм</t>
  </si>
  <si>
    <t>Вик. ЗосимчукЛ. 963698</t>
  </si>
  <si>
    <t>План на 2020 рік з урахуванням внесених змін</t>
  </si>
  <si>
    <t>Касове виконання за 2020 рік</t>
  </si>
  <si>
    <t>1216040 Заходи, пов’язані з поліпшенням питної води</t>
  </si>
  <si>
    <t>1217363 Виконання інвестиційних проектів в рамках здійснення заходів щодо соціально-економічного розвитку окремих територій</t>
  </si>
  <si>
    <t>2610</t>
  </si>
  <si>
    <t>Заступник начальника управління з фінансових питань -                                                                                                                    начальник відділу - головний бухгалтер</t>
  </si>
  <si>
    <t>Ольга ГОРБАНЬ</t>
  </si>
  <si>
    <t>1216013 Забезпечення діяльності водопровідно-каналізаційного господарства</t>
  </si>
  <si>
    <t>2250</t>
  </si>
  <si>
    <t>1217380  Виконання інвестиційних проектів за рахунок інших субвенцій з державного бюджету</t>
  </si>
  <si>
    <t>за 2022 рік</t>
  </si>
  <si>
    <t>План на 2022 рік з урахуванням внесених змін</t>
  </si>
  <si>
    <t>Касове виконання за 2022 рік</t>
  </si>
  <si>
    <t>1216014 Забезпечення збору та вивезення сміття та відходів</t>
  </si>
  <si>
    <t>КПКВК  1216071 Відшкодування різниці між розміром ціни(тарифу)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(надання)</t>
  </si>
  <si>
    <t>КПКВК  1216072 Компенсація різниці в тарифах на теплову енергію, послуги з постачання теплової енергії та постачання гарячої води згідно із Законом України «Про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функціонування»,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 водовідведення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субвенції з державного бюджету</t>
  </si>
  <si>
    <t>1211021   Надання загальної середньої освіти закладами загальної середньої освіти</t>
  </si>
  <si>
    <t>1212111  Первинна медична допомога населенню, що надається центрами первинної медичної (медико-санітарної) допомоги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</si>
</sst>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" fillId="19" borderId="1" applyNumberFormat="0" applyAlignment="0" applyProtection="0"/>
    <xf numFmtId="0" fontId="34" fillId="39" borderId="2" applyNumberFormat="0" applyAlignment="0" applyProtection="0"/>
    <xf numFmtId="0" fontId="35" fillId="40" borderId="3" applyNumberFormat="0" applyAlignment="0" applyProtection="0"/>
    <xf numFmtId="0" fontId="36" fillId="40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38" fillId="0" borderId="8" applyNumberFormat="0" applyFill="0" applyAlignment="0" applyProtection="0"/>
    <xf numFmtId="0" fontId="9" fillId="41" borderId="9" applyNumberFormat="0" applyAlignment="0" applyProtection="0"/>
    <xf numFmtId="0" fontId="39" fillId="42" borderId="10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11" fillId="44" borderId="1" applyNumberFormat="0" applyAlignment="0" applyProtection="0"/>
    <xf numFmtId="0" fontId="42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43" fillId="45" borderId="0" applyNumberFormat="0" applyBorder="0" applyAlignment="0" applyProtection="0"/>
    <xf numFmtId="0" fontId="1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2" applyNumberFormat="0" applyFon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4" fillId="44" borderId="14" applyNumberFormat="0" applyAlignment="0" applyProtection="0"/>
    <xf numFmtId="0" fontId="45" fillId="0" borderId="15" applyNumberFormat="0" applyFill="0" applyAlignment="0" applyProtection="0"/>
    <xf numFmtId="0" fontId="15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21" fillId="0" borderId="16" xfId="0" applyNumberFormat="1" applyFont="1" applyFill="1" applyBorder="1" applyAlignment="1" applyProtection="1">
      <alignment horizontal="center"/>
      <protection/>
    </xf>
    <xf numFmtId="49" fontId="21" fillId="0" borderId="17" xfId="0" applyNumberFormat="1" applyFont="1" applyBorder="1" applyAlignment="1">
      <alignment horizontal="center"/>
    </xf>
    <xf numFmtId="173" fontId="21" fillId="19" borderId="16" xfId="0" applyNumberFormat="1" applyFont="1" applyFill="1" applyBorder="1" applyAlignment="1" applyProtection="1">
      <alignment horizontal="right"/>
      <protection/>
    </xf>
    <xf numFmtId="49" fontId="21" fillId="0" borderId="18" xfId="0" applyNumberFormat="1" applyFont="1" applyFill="1" applyBorder="1" applyAlignment="1" applyProtection="1">
      <alignment horizontal="center"/>
      <protection/>
    </xf>
    <xf numFmtId="173" fontId="18" fillId="0" borderId="18" xfId="0" applyNumberFormat="1" applyFont="1" applyFill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173" fontId="22" fillId="0" borderId="18" xfId="0" applyNumberFormat="1" applyFont="1" applyFill="1" applyBorder="1" applyAlignment="1" applyProtection="1">
      <alignment horizontal="right" vertical="center"/>
      <protection/>
    </xf>
    <xf numFmtId="173" fontId="18" fillId="0" borderId="18" xfId="0" applyNumberFormat="1" applyFont="1" applyFill="1" applyBorder="1" applyAlignment="1" applyProtection="1">
      <alignment horizontal="right" vertical="center"/>
      <protection/>
    </xf>
    <xf numFmtId="49" fontId="18" fillId="0" borderId="18" xfId="0" applyNumberFormat="1" applyFont="1" applyFill="1" applyBorder="1" applyAlignment="1" applyProtection="1">
      <alignment horizontal="center"/>
      <protection/>
    </xf>
    <xf numFmtId="49" fontId="18" fillId="0" borderId="19" xfId="0" applyNumberFormat="1" applyFont="1" applyBorder="1" applyAlignment="1">
      <alignment horizontal="left" vertical="center" wrapText="1"/>
    </xf>
    <xf numFmtId="49" fontId="18" fillId="0" borderId="18" xfId="0" applyNumberFormat="1" applyFont="1" applyFill="1" applyBorder="1" applyAlignment="1" applyProtection="1">
      <alignment horizontal="left" vertical="center" wrapText="1"/>
      <protection/>
    </xf>
    <xf numFmtId="49" fontId="22" fillId="0" borderId="18" xfId="0" applyNumberFormat="1" applyFont="1" applyFill="1" applyBorder="1" applyAlignment="1" applyProtection="1">
      <alignment horizontal="left" vertical="center" wrapText="1"/>
      <protection/>
    </xf>
    <xf numFmtId="49" fontId="22" fillId="0" borderId="18" xfId="0" applyNumberFormat="1" applyFont="1" applyBorder="1" applyAlignment="1">
      <alignment horizontal="left" vertical="center" wrapText="1"/>
    </xf>
    <xf numFmtId="49" fontId="21" fillId="0" borderId="19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173" fontId="18" fillId="0" borderId="19" xfId="0" applyNumberFormat="1" applyFont="1" applyFill="1" applyBorder="1" applyAlignment="1" applyProtection="1">
      <alignment horizontal="right"/>
      <protection/>
    </xf>
    <xf numFmtId="173" fontId="21" fillId="0" borderId="16" xfId="0" applyNumberFormat="1" applyFont="1" applyFill="1" applyBorder="1" applyAlignment="1" applyProtection="1">
      <alignment horizontal="right" vertical="center"/>
      <protection/>
    </xf>
    <xf numFmtId="173" fontId="18" fillId="0" borderId="16" xfId="0" applyNumberFormat="1" applyFont="1" applyFill="1" applyBorder="1" applyAlignment="1" applyProtection="1">
      <alignment horizontal="right" vertical="center"/>
      <protection/>
    </xf>
    <xf numFmtId="173" fontId="18" fillId="0" borderId="18" xfId="0" applyNumberFormat="1" applyFont="1" applyFill="1" applyBorder="1" applyAlignment="1" applyProtection="1">
      <alignment horizontal="right" vertical="center" wrapText="1"/>
      <protection/>
    </xf>
    <xf numFmtId="173" fontId="21" fillId="19" borderId="18" xfId="0" applyNumberFormat="1" applyFont="1" applyFill="1" applyBorder="1" applyAlignment="1" applyProtection="1">
      <alignment horizontal="right" vertical="center"/>
      <protection/>
    </xf>
    <xf numFmtId="49" fontId="18" fillId="0" borderId="18" xfId="0" applyNumberFormat="1" applyFont="1" applyBorder="1" applyAlignment="1">
      <alignment horizontal="left" vertical="center" wrapText="1"/>
    </xf>
    <xf numFmtId="173" fontId="18" fillId="0" borderId="16" xfId="0" applyNumberFormat="1" applyFont="1" applyFill="1" applyBorder="1" applyAlignment="1" applyProtection="1">
      <alignment horizontal="right"/>
      <protection/>
    </xf>
    <xf numFmtId="173" fontId="21" fillId="19" borderId="20" xfId="0" applyNumberFormat="1" applyFont="1" applyFill="1" applyBorder="1" applyAlignment="1" applyProtection="1">
      <alignment horizontal="right" vertical="center"/>
      <protection/>
    </xf>
    <xf numFmtId="1" fontId="21" fillId="19" borderId="2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Alignment="1" applyProtection="1">
      <alignment horizontal="center" vertical="top" wrapText="1"/>
      <protection/>
    </xf>
    <xf numFmtId="0" fontId="23" fillId="0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0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NumberFormat="1" applyFont="1" applyFill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horizontal="left" wrapText="1"/>
      <protection/>
    </xf>
    <xf numFmtId="0" fontId="22" fillId="0" borderId="0" xfId="0" applyNumberFormat="1" applyFont="1" applyFill="1" applyAlignment="1" applyProtection="1">
      <alignment horizontal="lef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49" fontId="26" fillId="0" borderId="20" xfId="0" applyNumberFormat="1" applyFont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49" fontId="18" fillId="0" borderId="0" xfId="0" applyNumberFormat="1" applyFont="1" applyFill="1" applyBorder="1" applyAlignment="1" applyProtection="1">
      <alignment vertical="center" wrapText="1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28" fillId="0" borderId="0" xfId="0" applyNumberFormat="1" applyFont="1" applyBorder="1" applyAlignment="1">
      <alignment/>
    </xf>
    <xf numFmtId="172" fontId="22" fillId="0" borderId="0" xfId="0" applyNumberFormat="1" applyFont="1" applyFill="1" applyBorder="1" applyAlignment="1" applyProtection="1">
      <alignment horizontal="right"/>
      <protection/>
    </xf>
    <xf numFmtId="49" fontId="26" fillId="0" borderId="16" xfId="0" applyNumberFormat="1" applyFont="1" applyFill="1" applyBorder="1" applyAlignment="1" applyProtection="1">
      <alignment horizontal="center"/>
      <protection/>
    </xf>
    <xf numFmtId="49" fontId="26" fillId="0" borderId="17" xfId="0" applyNumberFormat="1" applyFont="1" applyBorder="1" applyAlignment="1">
      <alignment horizontal="center"/>
    </xf>
    <xf numFmtId="173" fontId="21" fillId="19" borderId="17" xfId="0" applyNumberFormat="1" applyFont="1" applyFill="1" applyBorder="1" applyAlignment="1" applyProtection="1">
      <alignment horizontal="right"/>
      <protection/>
    </xf>
    <xf numFmtId="49" fontId="26" fillId="0" borderId="18" xfId="0" applyNumberFormat="1" applyFont="1" applyFill="1" applyBorder="1" applyAlignment="1" applyProtection="1">
      <alignment horizontal="center"/>
      <protection/>
    </xf>
    <xf numFmtId="49" fontId="26" fillId="0" borderId="18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8" fillId="0" borderId="23" xfId="0" applyFont="1" applyBorder="1" applyAlignment="1">
      <alignment vertical="center"/>
    </xf>
    <xf numFmtId="1" fontId="18" fillId="0" borderId="24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6" fillId="0" borderId="26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" fontId="21" fillId="19" borderId="2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24" xfId="0" applyFont="1" applyBorder="1" applyAlignment="1">
      <alignment/>
    </xf>
    <xf numFmtId="1" fontId="18" fillId="0" borderId="24" xfId="0" applyNumberFormat="1" applyFont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/>
    </xf>
    <xf numFmtId="49" fontId="18" fillId="0" borderId="27" xfId="0" applyNumberFormat="1" applyFont="1" applyBorder="1" applyAlignment="1">
      <alignment horizontal="left" vertical="center" wrapText="1"/>
    </xf>
    <xf numFmtId="173" fontId="22" fillId="0" borderId="28" xfId="0" applyNumberFormat="1" applyFont="1" applyFill="1" applyBorder="1" applyAlignment="1" applyProtection="1">
      <alignment horizontal="right" vertical="center"/>
      <protection/>
    </xf>
    <xf numFmtId="173" fontId="18" fillId="0" borderId="28" xfId="0" applyNumberFormat="1" applyFont="1" applyFill="1" applyBorder="1" applyAlignment="1" applyProtection="1">
      <alignment horizontal="right" vertical="center"/>
      <protection/>
    </xf>
    <xf numFmtId="1" fontId="18" fillId="0" borderId="29" xfId="0" applyNumberFormat="1" applyFont="1" applyFill="1" applyBorder="1" applyAlignment="1">
      <alignment horizontal="center" vertical="center"/>
    </xf>
    <xf numFmtId="49" fontId="26" fillId="0" borderId="30" xfId="0" applyNumberFormat="1" applyFont="1" applyFill="1" applyBorder="1" applyAlignment="1" applyProtection="1">
      <alignment horizontal="center"/>
      <protection/>
    </xf>
    <xf numFmtId="49" fontId="26" fillId="0" borderId="31" xfId="0" applyNumberFormat="1" applyFont="1" applyBorder="1" applyAlignment="1">
      <alignment horizontal="center"/>
    </xf>
    <xf numFmtId="173" fontId="21" fillId="19" borderId="30" xfId="0" applyNumberFormat="1" applyFont="1" applyFill="1" applyBorder="1" applyAlignment="1" applyProtection="1">
      <alignment horizontal="right"/>
      <protection/>
    </xf>
    <xf numFmtId="1" fontId="21" fillId="19" borderId="32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 applyProtection="1">
      <alignment horizontal="left" vertical="center" wrapText="1"/>
      <protection/>
    </xf>
    <xf numFmtId="173" fontId="18" fillId="0" borderId="28" xfId="0" applyNumberFormat="1" applyFont="1" applyFill="1" applyBorder="1" applyAlignment="1" applyProtection="1">
      <alignment horizontal="right" vertical="center" wrapText="1"/>
      <protection/>
    </xf>
    <xf numFmtId="1" fontId="18" fillId="0" borderId="2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173" fontId="21" fillId="0" borderId="33" xfId="0" applyNumberFormat="1" applyFont="1" applyFill="1" applyBorder="1" applyAlignment="1" applyProtection="1">
      <alignment horizontal="right" vertical="center"/>
      <protection/>
    </xf>
    <xf numFmtId="49" fontId="26" fillId="0" borderId="30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left" vertical="center" wrapText="1"/>
    </xf>
    <xf numFmtId="49" fontId="21" fillId="19" borderId="20" xfId="0" applyNumberFormat="1" applyFont="1" applyFill="1" applyBorder="1" applyAlignment="1" applyProtection="1">
      <alignment horizontal="center" vertical="center"/>
      <protection/>
    </xf>
    <xf numFmtId="49" fontId="21" fillId="19" borderId="2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78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horizontal="right" vertical="center" wrapText="1"/>
    </xf>
    <xf numFmtId="178" fontId="20" fillId="0" borderId="0" xfId="0" applyNumberFormat="1" applyFont="1" applyAlignment="1">
      <alignment horizontal="left" vertical="center" wrapText="1"/>
    </xf>
    <xf numFmtId="178" fontId="20" fillId="0" borderId="0" xfId="0" applyNumberFormat="1" applyFont="1" applyAlignment="1">
      <alignment vertical="center"/>
    </xf>
    <xf numFmtId="0" fontId="20" fillId="0" borderId="0" xfId="0" applyNumberFormat="1" applyFont="1" applyFill="1" applyAlignment="1" applyProtection="1">
      <alignment horizontal="right" wrapText="1"/>
      <protection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 horizontal="left" wrapText="1"/>
    </xf>
    <xf numFmtId="0" fontId="20" fillId="0" borderId="34" xfId="0" applyFont="1" applyBorder="1" applyAlignment="1">
      <alignment/>
    </xf>
    <xf numFmtId="173" fontId="18" fillId="0" borderId="28" xfId="0" applyNumberFormat="1" applyFont="1" applyFill="1" applyBorder="1" applyAlignment="1" applyProtection="1">
      <alignment horizontal="right"/>
      <protection/>
    </xf>
    <xf numFmtId="1" fontId="18" fillId="0" borderId="29" xfId="0" applyNumberFormat="1" applyFont="1" applyBorder="1" applyAlignment="1">
      <alignment horizontal="center" vertical="center"/>
    </xf>
    <xf numFmtId="49" fontId="22" fillId="0" borderId="35" xfId="0" applyNumberFormat="1" applyFont="1" applyFill="1" applyBorder="1" applyAlignment="1" applyProtection="1">
      <alignment horizontal="left" vertical="center" wrapText="1"/>
      <protection/>
    </xf>
    <xf numFmtId="49" fontId="18" fillId="0" borderId="36" xfId="0" applyNumberFormat="1" applyFont="1" applyBorder="1" applyAlignment="1">
      <alignment horizontal="left" vertical="center" wrapText="1"/>
    </xf>
    <xf numFmtId="49" fontId="18" fillId="0" borderId="35" xfId="0" applyNumberFormat="1" applyFont="1" applyBorder="1" applyAlignment="1">
      <alignment horizontal="left" vertical="center" wrapText="1"/>
    </xf>
    <xf numFmtId="173" fontId="18" fillId="0" borderId="35" xfId="0" applyNumberFormat="1" applyFont="1" applyFill="1" applyBorder="1" applyAlignment="1" applyProtection="1">
      <alignment horizontal="right" vertical="center"/>
      <protection/>
    </xf>
    <xf numFmtId="1" fontId="18" fillId="0" borderId="37" xfId="0" applyNumberFormat="1" applyFont="1" applyFill="1" applyBorder="1" applyAlignment="1">
      <alignment horizontal="center" vertical="center"/>
    </xf>
    <xf numFmtId="173" fontId="18" fillId="0" borderId="35" xfId="0" applyNumberFormat="1" applyFont="1" applyFill="1" applyBorder="1" applyAlignment="1" applyProtection="1">
      <alignment horizontal="right"/>
      <protection/>
    </xf>
    <xf numFmtId="2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 applyAlignment="1">
      <alignment horizontal="right" vertical="center" wrapText="1"/>
    </xf>
    <xf numFmtId="49" fontId="18" fillId="0" borderId="38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21" fillId="49" borderId="39" xfId="0" applyNumberFormat="1" applyFont="1" applyFill="1" applyBorder="1" applyAlignment="1">
      <alignment horizontal="center"/>
    </xf>
    <xf numFmtId="49" fontId="21" fillId="49" borderId="40" xfId="0" applyNumberFormat="1" applyFont="1" applyFill="1" applyBorder="1" applyAlignment="1">
      <alignment horizontal="center"/>
    </xf>
    <xf numFmtId="49" fontId="21" fillId="49" borderId="41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 applyProtection="1">
      <alignment horizontal="left" vertical="center"/>
      <protection/>
    </xf>
    <xf numFmtId="49" fontId="23" fillId="0" borderId="34" xfId="0" applyNumberFormat="1" applyFont="1" applyFill="1" applyBorder="1" applyAlignment="1" applyProtection="1">
      <alignment horizontal="left" vertical="center"/>
      <protection/>
    </xf>
    <xf numFmtId="49" fontId="23" fillId="0" borderId="43" xfId="0" applyNumberFormat="1" applyFont="1" applyFill="1" applyBorder="1" applyAlignment="1" applyProtection="1">
      <alignment horizontal="left" vertical="center"/>
      <protection/>
    </xf>
    <xf numFmtId="49" fontId="18" fillId="0" borderId="44" xfId="0" applyNumberFormat="1" applyFont="1" applyFill="1" applyBorder="1" applyAlignment="1" applyProtection="1">
      <alignment horizontal="left" vertical="center"/>
      <protection/>
    </xf>
    <xf numFmtId="49" fontId="18" fillId="0" borderId="45" xfId="0" applyNumberFormat="1" applyFont="1" applyFill="1" applyBorder="1" applyAlignment="1" applyProtection="1">
      <alignment horizontal="left" vertical="center"/>
      <protection/>
    </xf>
    <xf numFmtId="49" fontId="18" fillId="0" borderId="46" xfId="0" applyNumberFormat="1" applyFont="1" applyFill="1" applyBorder="1" applyAlignment="1" applyProtection="1">
      <alignment horizontal="left" vertical="center"/>
      <protection/>
    </xf>
    <xf numFmtId="49" fontId="18" fillId="0" borderId="47" xfId="0" applyNumberFormat="1" applyFont="1" applyFill="1" applyBorder="1" applyAlignment="1" applyProtection="1">
      <alignment horizontal="left" vertical="center" wrapText="1"/>
      <protection/>
    </xf>
    <xf numFmtId="49" fontId="18" fillId="0" borderId="35" xfId="0" applyNumberFormat="1" applyFont="1" applyFill="1" applyBorder="1" applyAlignment="1" applyProtection="1">
      <alignment horizontal="left" vertical="center" wrapText="1"/>
      <protection/>
    </xf>
    <xf numFmtId="49" fontId="18" fillId="0" borderId="38" xfId="0" applyNumberFormat="1" applyFont="1" applyFill="1" applyBorder="1" applyAlignment="1" applyProtection="1">
      <alignment horizontal="left" vertical="center" wrapText="1"/>
      <protection/>
    </xf>
    <xf numFmtId="49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Font="1" applyAlignment="1">
      <alignment horizontal="left" wrapText="1"/>
    </xf>
    <xf numFmtId="49" fontId="20" fillId="0" borderId="26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48" xfId="0" applyNumberFormat="1" applyFont="1" applyFill="1" applyBorder="1" applyAlignment="1" applyProtection="1">
      <alignment horizontal="center" vertical="center" wrapText="1"/>
      <protection/>
    </xf>
    <xf numFmtId="49" fontId="20" fillId="0" borderId="49" xfId="0" applyNumberFormat="1" applyFont="1" applyFill="1" applyBorder="1" applyAlignment="1" applyProtection="1">
      <alignment horizontal="center" vertical="center" wrapText="1"/>
      <protection/>
    </xf>
    <xf numFmtId="49" fontId="20" fillId="0" borderId="50" xfId="0" applyNumberFormat="1" applyFont="1" applyFill="1" applyBorder="1" applyAlignment="1" applyProtection="1">
      <alignment horizontal="center" vertical="center" wrapText="1"/>
      <protection/>
    </xf>
    <xf numFmtId="49" fontId="20" fillId="0" borderId="51" xfId="0" applyNumberFormat="1" applyFont="1" applyFill="1" applyBorder="1" applyAlignment="1" applyProtection="1">
      <alignment horizontal="center" vertical="center" wrapText="1"/>
      <protection/>
    </xf>
    <xf numFmtId="49" fontId="19" fillId="0" borderId="16" xfId="0" applyNumberFormat="1" applyFont="1" applyFill="1" applyBorder="1" applyAlignment="1" applyProtection="1">
      <alignment horizontal="center" vertical="center" wrapText="1"/>
      <protection/>
    </xf>
    <xf numFmtId="49" fontId="19" fillId="0" borderId="18" xfId="0" applyNumberFormat="1" applyFont="1" applyFill="1" applyBorder="1" applyAlignment="1" applyProtection="1">
      <alignment horizontal="center" vertical="center" wrapText="1"/>
      <protection/>
    </xf>
    <xf numFmtId="49" fontId="19" fillId="0" borderId="28" xfId="0" applyNumberFormat="1" applyFont="1" applyFill="1" applyBorder="1" applyAlignment="1" applyProtection="1">
      <alignment horizontal="center" vertical="center" wrapText="1"/>
      <protection/>
    </xf>
    <xf numFmtId="49" fontId="21" fillId="49" borderId="52" xfId="0" applyNumberFormat="1" applyFont="1" applyFill="1" applyBorder="1" applyAlignment="1">
      <alignment horizontal="center" vertical="center" wrapText="1"/>
    </xf>
    <xf numFmtId="49" fontId="21" fillId="49" borderId="53" xfId="0" applyNumberFormat="1" applyFont="1" applyFill="1" applyBorder="1" applyAlignment="1">
      <alignment horizontal="center" vertical="center" wrapText="1"/>
    </xf>
    <xf numFmtId="49" fontId="21" fillId="49" borderId="54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49" fontId="20" fillId="0" borderId="35" xfId="0" applyNumberFormat="1" applyFont="1" applyFill="1" applyBorder="1" applyAlignment="1" applyProtection="1">
      <alignment horizontal="center" vertical="center" wrapText="1"/>
      <protection/>
    </xf>
    <xf numFmtId="49" fontId="20" fillId="0" borderId="57" xfId="0" applyNumberFormat="1" applyFont="1" applyFill="1" applyBorder="1" applyAlignment="1" applyProtection="1">
      <alignment horizontal="center" vertical="center" wrapText="1"/>
      <protection/>
    </xf>
    <xf numFmtId="49" fontId="20" fillId="0" borderId="33" xfId="0" applyNumberFormat="1" applyFont="1" applyFill="1" applyBorder="1" applyAlignment="1" applyProtection="1">
      <alignment horizontal="center" vertical="center" wrapText="1"/>
      <protection/>
    </xf>
    <xf numFmtId="49" fontId="20" fillId="0" borderId="58" xfId="0" applyNumberFormat="1" applyFont="1" applyFill="1" applyBorder="1" applyAlignment="1" applyProtection="1">
      <alignment horizontal="center" vertical="center" wrapText="1"/>
      <protection/>
    </xf>
    <xf numFmtId="49" fontId="19" fillId="0" borderId="43" xfId="0" applyNumberFormat="1" applyFont="1" applyFill="1" applyBorder="1" applyAlignment="1" applyProtection="1">
      <alignment horizontal="center" vertical="center" wrapText="1"/>
      <protection/>
    </xf>
    <xf numFmtId="49" fontId="19" fillId="0" borderId="45" xfId="0" applyNumberFormat="1" applyFont="1" applyFill="1" applyBorder="1" applyAlignment="1" applyProtection="1">
      <alignment horizontal="center" vertical="center" wrapText="1"/>
      <protection/>
    </xf>
    <xf numFmtId="49" fontId="19" fillId="0" borderId="59" xfId="0" applyNumberFormat="1" applyFont="1" applyFill="1" applyBorder="1" applyAlignment="1" applyProtection="1">
      <alignment horizontal="center" vertical="center" wrapText="1"/>
      <protection/>
    </xf>
    <xf numFmtId="49" fontId="18" fillId="0" borderId="60" xfId="0" applyNumberFormat="1" applyFont="1" applyFill="1" applyBorder="1" applyAlignment="1" applyProtection="1">
      <alignment horizontal="left" vertical="center" wrapText="1"/>
      <protection/>
    </xf>
    <xf numFmtId="49" fontId="18" fillId="0" borderId="28" xfId="0" applyNumberFormat="1" applyFont="1" applyFill="1" applyBorder="1" applyAlignment="1" applyProtection="1">
      <alignment horizontal="left" vertical="center" wrapText="1"/>
      <protection/>
    </xf>
    <xf numFmtId="49" fontId="21" fillId="49" borderId="39" xfId="0" applyNumberFormat="1" applyFont="1" applyFill="1" applyBorder="1" applyAlignment="1">
      <alignment horizontal="center" vertical="center" wrapText="1"/>
    </xf>
    <xf numFmtId="49" fontId="21" fillId="49" borderId="40" xfId="0" applyNumberFormat="1" applyFont="1" applyFill="1" applyBorder="1" applyAlignment="1">
      <alignment horizontal="center" vertical="center" wrapText="1"/>
    </xf>
    <xf numFmtId="49" fontId="21" fillId="49" borderId="41" xfId="0" applyNumberFormat="1" applyFont="1" applyFill="1" applyBorder="1" applyAlignment="1">
      <alignment horizontal="center" vertical="center" wrapText="1"/>
    </xf>
    <xf numFmtId="49" fontId="26" fillId="0" borderId="61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9" fontId="19" fillId="0" borderId="30" xfId="0" applyNumberFormat="1" applyFont="1" applyFill="1" applyBorder="1" applyAlignment="1" applyProtection="1">
      <alignment horizontal="center" vertical="center" wrapText="1"/>
      <protection/>
    </xf>
    <xf numFmtId="49" fontId="18" fillId="0" borderId="38" xfId="0" applyNumberFormat="1" applyFont="1" applyFill="1" applyBorder="1" applyAlignment="1" applyProtection="1">
      <alignment vertical="center" wrapText="1"/>
      <protection/>
    </xf>
    <xf numFmtId="49" fontId="18" fillId="0" borderId="18" xfId="0" applyNumberFormat="1" applyFont="1" applyFill="1" applyBorder="1" applyAlignment="1" applyProtection="1">
      <alignment vertical="center" wrapText="1"/>
      <protection/>
    </xf>
    <xf numFmtId="0" fontId="20" fillId="0" borderId="62" xfId="0" applyFont="1" applyBorder="1" applyAlignment="1">
      <alignment horizontal="center" vertical="center" wrapText="1"/>
    </xf>
    <xf numFmtId="49" fontId="20" fillId="0" borderId="52" xfId="0" applyNumberFormat="1" applyFont="1" applyFill="1" applyBorder="1" applyAlignment="1" applyProtection="1">
      <alignment horizontal="center" vertical="center" wrapText="1"/>
      <protection/>
    </xf>
    <xf numFmtId="49" fontId="20" fillId="0" borderId="53" xfId="0" applyNumberFormat="1" applyFont="1" applyFill="1" applyBorder="1" applyAlignment="1" applyProtection="1">
      <alignment horizontal="center" vertical="center" wrapText="1"/>
      <protection/>
    </xf>
    <xf numFmtId="49" fontId="20" fillId="0" borderId="63" xfId="0" applyNumberFormat="1" applyFont="1" applyFill="1" applyBorder="1" applyAlignment="1" applyProtection="1">
      <alignment horizontal="center" vertical="center" wrapText="1"/>
      <protection/>
    </xf>
    <xf numFmtId="49" fontId="20" fillId="0" borderId="64" xfId="0" applyNumberFormat="1" applyFont="1" applyFill="1" applyBorder="1" applyAlignment="1" applyProtection="1">
      <alignment horizontal="center" vertical="top" wrapText="1"/>
      <protection/>
    </xf>
    <xf numFmtId="49" fontId="20" fillId="0" borderId="63" xfId="0" applyNumberFormat="1" applyFont="1" applyFill="1" applyBorder="1" applyAlignment="1" applyProtection="1">
      <alignment horizontal="center" vertical="top" wrapText="1"/>
      <protection/>
    </xf>
    <xf numFmtId="49" fontId="19" fillId="0" borderId="65" xfId="0" applyNumberFormat="1" applyFont="1" applyFill="1" applyBorder="1" applyAlignment="1" applyProtection="1">
      <alignment horizontal="center" vertical="center" wrapText="1"/>
      <protection/>
    </xf>
    <xf numFmtId="49" fontId="18" fillId="0" borderId="44" xfId="0" applyNumberFormat="1" applyFont="1" applyFill="1" applyBorder="1" applyAlignment="1" applyProtection="1">
      <alignment vertical="center" wrapText="1"/>
      <protection/>
    </xf>
    <xf numFmtId="49" fontId="18" fillId="0" borderId="45" xfId="0" applyNumberFormat="1" applyFont="1" applyFill="1" applyBorder="1" applyAlignment="1" applyProtection="1">
      <alignment vertical="center" wrapText="1"/>
      <protection/>
    </xf>
    <xf numFmtId="49" fontId="18" fillId="0" borderId="46" xfId="0" applyNumberFormat="1" applyFont="1" applyFill="1" applyBorder="1" applyAlignment="1" applyProtection="1">
      <alignment vertical="center" wrapText="1"/>
      <protection/>
    </xf>
    <xf numFmtId="49" fontId="18" fillId="0" borderId="47" xfId="0" applyNumberFormat="1" applyFont="1" applyFill="1" applyBorder="1" applyAlignment="1" applyProtection="1">
      <alignment vertical="center" wrapText="1"/>
      <protection/>
    </xf>
    <xf numFmtId="49" fontId="18" fillId="0" borderId="35" xfId="0" applyNumberFormat="1" applyFont="1" applyFill="1" applyBorder="1" applyAlignment="1" applyProtection="1">
      <alignment vertical="center" wrapText="1"/>
      <protection/>
    </xf>
    <xf numFmtId="49" fontId="21" fillId="0" borderId="42" xfId="0" applyNumberFormat="1" applyFont="1" applyFill="1" applyBorder="1" applyAlignment="1" applyProtection="1">
      <alignment horizontal="left" vertical="center"/>
      <protection/>
    </xf>
    <xf numFmtId="49" fontId="21" fillId="0" borderId="34" xfId="0" applyNumberFormat="1" applyFont="1" applyFill="1" applyBorder="1" applyAlignment="1" applyProtection="1">
      <alignment horizontal="left" vertical="center"/>
      <protection/>
    </xf>
    <xf numFmtId="49" fontId="21" fillId="0" borderId="43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/>
    </xf>
    <xf numFmtId="49" fontId="18" fillId="0" borderId="44" xfId="0" applyNumberFormat="1" applyFont="1" applyFill="1" applyBorder="1" applyAlignment="1" applyProtection="1">
      <alignment horizontal="left" vertical="center" wrapText="1"/>
      <protection/>
    </xf>
    <xf numFmtId="49" fontId="18" fillId="0" borderId="45" xfId="0" applyNumberFormat="1" applyFont="1" applyFill="1" applyBorder="1" applyAlignment="1" applyProtection="1">
      <alignment horizontal="left" vertical="center" wrapText="1"/>
      <protection/>
    </xf>
    <xf numFmtId="49" fontId="18" fillId="0" borderId="46" xfId="0" applyNumberFormat="1" applyFont="1" applyFill="1" applyBorder="1" applyAlignment="1" applyProtection="1">
      <alignment horizontal="left" vertical="center" wrapText="1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18" fillId="0" borderId="34" xfId="0" applyNumberFormat="1" applyFont="1" applyFill="1" applyBorder="1" applyAlignment="1" applyProtection="1">
      <alignment horizontal="left" vertical="center"/>
      <protection/>
    </xf>
    <xf numFmtId="49" fontId="18" fillId="0" borderId="43" xfId="0" applyNumberFormat="1" applyFont="1" applyFill="1" applyBorder="1" applyAlignment="1" applyProtection="1">
      <alignment horizontal="left" vertical="center"/>
      <protection/>
    </xf>
    <xf numFmtId="49" fontId="21" fillId="19" borderId="39" xfId="0" applyNumberFormat="1" applyFont="1" applyFill="1" applyBorder="1" applyAlignment="1" applyProtection="1">
      <alignment horizontal="left" vertical="center"/>
      <protection/>
    </xf>
    <xf numFmtId="49" fontId="21" fillId="19" borderId="40" xfId="0" applyNumberFormat="1" applyFont="1" applyFill="1" applyBorder="1" applyAlignment="1" applyProtection="1">
      <alignment horizontal="left" vertical="center"/>
      <protection/>
    </xf>
    <xf numFmtId="49" fontId="21" fillId="19" borderId="66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 horizontal="right"/>
    </xf>
    <xf numFmtId="0" fontId="20" fillId="0" borderId="0" xfId="0" applyNumberFormat="1" applyFont="1" applyFill="1" applyAlignment="1" applyProtection="1">
      <alignment horizontal="right" wrapText="1"/>
      <protection/>
    </xf>
    <xf numFmtId="49" fontId="21" fillId="0" borderId="39" xfId="0" applyNumberFormat="1" applyFont="1" applyBorder="1" applyAlignment="1">
      <alignment horizontal="center"/>
    </xf>
    <xf numFmtId="49" fontId="21" fillId="0" borderId="40" xfId="0" applyNumberFormat="1" applyFont="1" applyBorder="1" applyAlignment="1">
      <alignment horizontal="center"/>
    </xf>
    <xf numFmtId="49" fontId="21" fillId="0" borderId="41" xfId="0" applyNumberFormat="1" applyFont="1" applyBorder="1" applyAlignment="1">
      <alignment horizontal="center"/>
    </xf>
    <xf numFmtId="49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Alignment="1">
      <alignment horizontal="center"/>
    </xf>
    <xf numFmtId="49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/>
      <protection/>
    </xf>
    <xf numFmtId="49" fontId="21" fillId="49" borderId="39" xfId="0" applyNumberFormat="1" applyFont="1" applyFill="1" applyBorder="1" applyAlignment="1">
      <alignment horizontal="center" wrapText="1"/>
    </xf>
    <xf numFmtId="49" fontId="21" fillId="49" borderId="40" xfId="0" applyNumberFormat="1" applyFont="1" applyFill="1" applyBorder="1" applyAlignment="1">
      <alignment horizontal="center" wrapText="1"/>
    </xf>
    <xf numFmtId="49" fontId="21" fillId="49" borderId="41" xfId="0" applyNumberFormat="1" applyFont="1" applyFill="1" applyBorder="1" applyAlignment="1">
      <alignment horizontal="center" wrapText="1"/>
    </xf>
    <xf numFmtId="49" fontId="23" fillId="0" borderId="68" xfId="0" applyNumberFormat="1" applyFont="1" applyFill="1" applyBorder="1" applyAlignment="1" applyProtection="1">
      <alignment horizontal="left" vertical="center"/>
      <protection/>
    </xf>
    <xf numFmtId="49" fontId="23" fillId="0" borderId="30" xfId="0" applyNumberFormat="1" applyFont="1" applyFill="1" applyBorder="1" applyAlignment="1" applyProtection="1">
      <alignment horizontal="left" vertical="center"/>
      <protection/>
    </xf>
    <xf numFmtId="49" fontId="20" fillId="0" borderId="64" xfId="0" applyNumberFormat="1" applyFont="1" applyFill="1" applyBorder="1" applyAlignment="1" applyProtection="1">
      <alignment horizontal="center" vertical="center" wrapText="1"/>
      <protection/>
    </xf>
    <xf numFmtId="49" fontId="23" fillId="0" borderId="69" xfId="0" applyNumberFormat="1" applyFont="1" applyFill="1" applyBorder="1" applyAlignment="1" applyProtection="1">
      <alignment horizontal="left" vertical="center"/>
      <protection/>
    </xf>
    <xf numFmtId="49" fontId="23" fillId="0" borderId="70" xfId="0" applyNumberFormat="1" applyFont="1" applyFill="1" applyBorder="1" applyAlignment="1" applyProtection="1">
      <alignment horizontal="left" vertical="center"/>
      <protection/>
    </xf>
    <xf numFmtId="49" fontId="23" fillId="0" borderId="65" xfId="0" applyNumberFormat="1" applyFont="1" applyFill="1" applyBorder="1" applyAlignment="1" applyProtection="1">
      <alignment horizontal="left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view="pageBreakPreview" zoomScaleSheetLayoutView="100" workbookViewId="0" topLeftCell="A115">
      <selection activeCell="I99" sqref="I99:N101"/>
    </sheetView>
  </sheetViews>
  <sheetFormatPr defaultColWidth="9.00390625" defaultRowHeight="12.75"/>
  <cols>
    <col min="1" max="1" width="7.50390625" style="25" customWidth="1"/>
    <col min="2" max="2" width="4.625" style="25" customWidth="1"/>
    <col min="3" max="4" width="4.50390625" style="25" customWidth="1"/>
    <col min="5" max="5" width="3.625" style="25" customWidth="1"/>
    <col min="6" max="6" width="8.625" style="25" hidden="1" customWidth="1"/>
    <col min="7" max="7" width="10.50390625" style="25" customWidth="1"/>
    <col min="8" max="8" width="54.50390625" style="25" customWidth="1"/>
    <col min="9" max="9" width="14.875" style="25" customWidth="1"/>
    <col min="10" max="10" width="14.00390625" style="25" customWidth="1"/>
    <col min="11" max="11" width="12.625" style="25" customWidth="1"/>
    <col min="12" max="12" width="13.00390625" style="25" customWidth="1"/>
    <col min="13" max="14" width="13.50390625" style="25" customWidth="1"/>
    <col min="15" max="15" width="9.25390625" style="25" customWidth="1"/>
    <col min="16" max="16" width="11.50390625" style="89" hidden="1" customWidth="1"/>
    <col min="17" max="17" width="11.50390625" style="25" bestFit="1" customWidth="1"/>
    <col min="18" max="16384" width="8.875" style="25" customWidth="1"/>
  </cols>
  <sheetData>
    <row r="1" spans="12:14" ht="12.75" hidden="1">
      <c r="L1" s="182" t="s">
        <v>9</v>
      </c>
      <c r="M1" s="182"/>
      <c r="N1" s="182"/>
    </row>
    <row r="2" spans="7:14" ht="12.75" hidden="1">
      <c r="G2" s="26"/>
      <c r="H2" s="26"/>
      <c r="I2" s="26"/>
      <c r="J2" s="26"/>
      <c r="K2" s="27"/>
      <c r="L2" s="183" t="s">
        <v>7</v>
      </c>
      <c r="M2" s="183"/>
      <c r="N2" s="183"/>
    </row>
    <row r="3" spans="7:14" ht="12.75" hidden="1">
      <c r="G3" s="26"/>
      <c r="H3" s="26"/>
      <c r="I3" s="26"/>
      <c r="J3" s="26"/>
      <c r="K3" s="28"/>
      <c r="L3" s="184" t="s">
        <v>12</v>
      </c>
      <c r="M3" s="184"/>
      <c r="N3" s="184"/>
    </row>
    <row r="4" spans="7:14" ht="12.75">
      <c r="G4" s="26"/>
      <c r="H4" s="26"/>
      <c r="I4" s="26"/>
      <c r="J4" s="26"/>
      <c r="K4" s="28"/>
      <c r="L4" s="94"/>
      <c r="M4" s="94"/>
      <c r="N4" s="32" t="s">
        <v>16</v>
      </c>
    </row>
    <row r="5" spans="7:14" ht="12.75">
      <c r="G5" s="26"/>
      <c r="H5" s="26"/>
      <c r="I5" s="26"/>
      <c r="J5" s="26"/>
      <c r="K5" s="28"/>
      <c r="L5" s="94"/>
      <c r="M5" s="94"/>
      <c r="N5" s="94"/>
    </row>
    <row r="6" spans="1:14" ht="36.75" customHeight="1">
      <c r="A6" s="29"/>
      <c r="B6" s="29"/>
      <c r="C6" s="29"/>
      <c r="D6" s="29"/>
      <c r="E6" s="29"/>
      <c r="F6" s="29"/>
      <c r="G6" s="29"/>
      <c r="I6" s="30" t="s">
        <v>13</v>
      </c>
      <c r="J6" s="29"/>
      <c r="K6" s="29"/>
      <c r="L6" s="31"/>
      <c r="N6" s="32"/>
    </row>
    <row r="7" spans="1:14" ht="20.25">
      <c r="A7" s="29"/>
      <c r="B7" s="29"/>
      <c r="C7" s="29"/>
      <c r="D7" s="29"/>
      <c r="E7" s="29"/>
      <c r="F7" s="29"/>
      <c r="G7" s="29"/>
      <c r="I7" s="30" t="s">
        <v>14</v>
      </c>
      <c r="J7" s="29"/>
      <c r="K7" s="29"/>
      <c r="L7" s="29"/>
      <c r="N7" s="33"/>
    </row>
    <row r="8" spans="1:15" ht="20.25">
      <c r="A8" s="171" t="s">
        <v>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8" customHeight="1">
      <c r="A9" s="189" t="s">
        <v>15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72"/>
    </row>
    <row r="10" spans="6:14" ht="15">
      <c r="F10" s="190" t="s">
        <v>4</v>
      </c>
      <c r="G10" s="190"/>
      <c r="H10" s="190"/>
      <c r="I10" s="190"/>
      <c r="J10" s="190"/>
      <c r="K10" s="190"/>
      <c r="L10" s="190"/>
      <c r="N10" s="34"/>
    </row>
    <row r="11" spans="1:14" ht="42" customHeight="1">
      <c r="A11" s="35"/>
      <c r="C11" s="36"/>
      <c r="D11" s="36"/>
      <c r="E11" s="36"/>
      <c r="F11" s="36"/>
      <c r="G11" s="36"/>
      <c r="H11" s="192" t="s">
        <v>61</v>
      </c>
      <c r="I11" s="192"/>
      <c r="J11" s="192"/>
      <c r="K11" s="172"/>
      <c r="L11" s="172"/>
      <c r="M11" s="172"/>
      <c r="N11" s="37" t="s">
        <v>6</v>
      </c>
    </row>
    <row r="12" spans="1:14" ht="18" thickBot="1">
      <c r="A12" s="35"/>
      <c r="B12" s="38"/>
      <c r="C12" s="35"/>
      <c r="D12" s="35"/>
      <c r="E12" s="35"/>
      <c r="F12" s="35"/>
      <c r="G12" s="39"/>
      <c r="H12" s="39"/>
      <c r="I12" s="39"/>
      <c r="J12" s="39"/>
      <c r="K12" s="38"/>
      <c r="L12" s="38"/>
      <c r="M12" s="38"/>
      <c r="N12" s="40"/>
    </row>
    <row r="13" spans="1:15" ht="18" customHeight="1">
      <c r="A13" s="157" t="s">
        <v>1</v>
      </c>
      <c r="B13" s="158"/>
      <c r="C13" s="158"/>
      <c r="D13" s="158"/>
      <c r="E13" s="158"/>
      <c r="F13" s="159"/>
      <c r="G13" s="153" t="s">
        <v>8</v>
      </c>
      <c r="H13" s="162" t="s">
        <v>17</v>
      </c>
      <c r="I13" s="160" t="s">
        <v>0</v>
      </c>
      <c r="J13" s="161"/>
      <c r="K13" s="160" t="s">
        <v>10</v>
      </c>
      <c r="L13" s="161"/>
      <c r="M13" s="160" t="s">
        <v>5</v>
      </c>
      <c r="N13" s="161"/>
      <c r="O13" s="156" t="s">
        <v>18</v>
      </c>
    </row>
    <row r="14" spans="1:15" ht="36" customHeight="1">
      <c r="A14" s="125"/>
      <c r="B14" s="126"/>
      <c r="C14" s="126"/>
      <c r="D14" s="126"/>
      <c r="E14" s="126"/>
      <c r="F14" s="127"/>
      <c r="G14" s="132"/>
      <c r="H14" s="144"/>
      <c r="I14" s="139" t="s">
        <v>62</v>
      </c>
      <c r="J14" s="139" t="s">
        <v>63</v>
      </c>
      <c r="K14" s="139" t="s">
        <v>62</v>
      </c>
      <c r="L14" s="139" t="s">
        <v>63</v>
      </c>
      <c r="M14" s="139" t="s">
        <v>62</v>
      </c>
      <c r="N14" s="139" t="s">
        <v>63</v>
      </c>
      <c r="O14" s="137"/>
    </row>
    <row r="15" spans="1:15" ht="12.75" customHeight="1">
      <c r="A15" s="125"/>
      <c r="B15" s="126"/>
      <c r="C15" s="126"/>
      <c r="D15" s="126"/>
      <c r="E15" s="126"/>
      <c r="F15" s="127"/>
      <c r="G15" s="132"/>
      <c r="H15" s="144"/>
      <c r="I15" s="140"/>
      <c r="J15" s="140"/>
      <c r="K15" s="140"/>
      <c r="L15" s="140"/>
      <c r="M15" s="140"/>
      <c r="N15" s="140"/>
      <c r="O15" s="137"/>
    </row>
    <row r="16" spans="1:15" ht="18" customHeight="1" thickBot="1">
      <c r="A16" s="125"/>
      <c r="B16" s="126"/>
      <c r="C16" s="126"/>
      <c r="D16" s="126"/>
      <c r="E16" s="126"/>
      <c r="F16" s="127"/>
      <c r="G16" s="188"/>
      <c r="H16" s="191"/>
      <c r="I16" s="141"/>
      <c r="J16" s="141"/>
      <c r="K16" s="141"/>
      <c r="L16" s="141"/>
      <c r="M16" s="141"/>
      <c r="N16" s="141"/>
      <c r="O16" s="137"/>
    </row>
    <row r="17" spans="1:15" ht="14.25" thickBot="1">
      <c r="A17" s="151">
        <v>1</v>
      </c>
      <c r="B17" s="152"/>
      <c r="C17" s="152"/>
      <c r="D17" s="152"/>
      <c r="E17" s="152"/>
      <c r="F17" s="152"/>
      <c r="G17" s="41">
        <v>2</v>
      </c>
      <c r="H17" s="41">
        <v>3</v>
      </c>
      <c r="I17" s="41">
        <v>4</v>
      </c>
      <c r="J17" s="41">
        <v>5</v>
      </c>
      <c r="K17" s="41">
        <v>6</v>
      </c>
      <c r="L17" s="41">
        <v>7</v>
      </c>
      <c r="M17" s="41">
        <v>8</v>
      </c>
      <c r="N17" s="42">
        <v>9</v>
      </c>
      <c r="O17" s="54">
        <v>10</v>
      </c>
    </row>
    <row r="18" spans="1:15" ht="15.75" thickBot="1">
      <c r="A18" s="185" t="s">
        <v>37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7"/>
    </row>
    <row r="19" spans="1:16" s="87" customFormat="1" ht="23.25" customHeight="1" thickBot="1">
      <c r="A19" s="179" t="s">
        <v>11</v>
      </c>
      <c r="B19" s="180"/>
      <c r="C19" s="180"/>
      <c r="D19" s="180"/>
      <c r="E19" s="180"/>
      <c r="F19" s="181"/>
      <c r="G19" s="85"/>
      <c r="H19" s="86"/>
      <c r="I19" s="23">
        <f>SUM(I21:I30)</f>
        <v>59746.462999999996</v>
      </c>
      <c r="J19" s="23">
        <f>SUM(J21:J30)</f>
        <v>54233.078</v>
      </c>
      <c r="K19" s="23">
        <f>SUM(K21:K30)</f>
        <v>59424.532999999996</v>
      </c>
      <c r="L19" s="23">
        <f>SUM(L21:L30)</f>
        <v>7951.805</v>
      </c>
      <c r="M19" s="23">
        <f>I19+K19</f>
        <v>119170.99599999998</v>
      </c>
      <c r="N19" s="23">
        <f>J19+L19</f>
        <v>62184.883</v>
      </c>
      <c r="O19" s="24">
        <f>(N19*100)/M19</f>
        <v>52.18122285392329</v>
      </c>
      <c r="P19" s="90"/>
    </row>
    <row r="20" spans="1:17" ht="15">
      <c r="A20" s="176" t="s">
        <v>3</v>
      </c>
      <c r="B20" s="177"/>
      <c r="C20" s="177"/>
      <c r="D20" s="177"/>
      <c r="E20" s="177"/>
      <c r="F20" s="178"/>
      <c r="G20" s="1"/>
      <c r="H20" s="2"/>
      <c r="I20" s="22"/>
      <c r="J20" s="22"/>
      <c r="K20" s="18"/>
      <c r="L20" s="18"/>
      <c r="M20" s="17"/>
      <c r="N20" s="17"/>
      <c r="O20" s="55"/>
      <c r="Q20" s="107"/>
    </row>
    <row r="21" spans="1:17" s="43" customFormat="1" ht="15">
      <c r="A21" s="122" t="s">
        <v>19</v>
      </c>
      <c r="B21" s="123"/>
      <c r="C21" s="123"/>
      <c r="D21" s="123"/>
      <c r="E21" s="123"/>
      <c r="F21" s="123"/>
      <c r="G21" s="12"/>
      <c r="H21" s="10" t="s">
        <v>20</v>
      </c>
      <c r="I21" s="19">
        <f aca="true" t="shared" si="0" ref="I21:J23">I42+I75</f>
        <v>3973.6</v>
      </c>
      <c r="J21" s="19">
        <f t="shared" si="0"/>
        <v>3889.6910000000003</v>
      </c>
      <c r="K21" s="19"/>
      <c r="L21" s="19"/>
      <c r="M21" s="17">
        <f aca="true" t="shared" si="1" ref="M21:M30">I21+K21</f>
        <v>3973.6</v>
      </c>
      <c r="N21" s="17">
        <f aca="true" t="shared" si="2" ref="N21:N30">J21+L21</f>
        <v>3889.6910000000003</v>
      </c>
      <c r="O21" s="56">
        <f>(N21*100)/M21</f>
        <v>97.88833803100464</v>
      </c>
      <c r="P21" s="91">
        <f>(N21+N22)/N19*100</f>
        <v>7.548599874345668</v>
      </c>
      <c r="Q21" s="108">
        <f>N21/N19*100</f>
        <v>6.255042724772836</v>
      </c>
    </row>
    <row r="22" spans="1:17" s="43" customFormat="1" ht="15">
      <c r="A22" s="120" t="s">
        <v>21</v>
      </c>
      <c r="B22" s="121"/>
      <c r="C22" s="121"/>
      <c r="D22" s="121"/>
      <c r="E22" s="121"/>
      <c r="F22" s="121"/>
      <c r="G22" s="12"/>
      <c r="H22" s="10" t="s">
        <v>22</v>
      </c>
      <c r="I22" s="19">
        <f t="shared" si="0"/>
        <v>874.6</v>
      </c>
      <c r="J22" s="19">
        <f t="shared" si="0"/>
        <v>804.397</v>
      </c>
      <c r="K22" s="19"/>
      <c r="L22" s="19"/>
      <c r="M22" s="17">
        <f t="shared" si="1"/>
        <v>874.6</v>
      </c>
      <c r="N22" s="17">
        <f t="shared" si="2"/>
        <v>804.397</v>
      </c>
      <c r="O22" s="56">
        <f aca="true" t="shared" si="3" ref="O22:O30">(N22*100)/M22</f>
        <v>91.97313057397669</v>
      </c>
      <c r="P22" s="91"/>
      <c r="Q22" s="108">
        <f>N22/N19*100</f>
        <v>1.293557149572831</v>
      </c>
    </row>
    <row r="23" spans="1:17" s="43" customFormat="1" ht="17.25" customHeight="1">
      <c r="A23" s="122" t="s">
        <v>24</v>
      </c>
      <c r="B23" s="123"/>
      <c r="C23" s="123"/>
      <c r="D23" s="123"/>
      <c r="E23" s="123"/>
      <c r="F23" s="123"/>
      <c r="G23" s="15"/>
      <c r="H23" s="10" t="s">
        <v>23</v>
      </c>
      <c r="I23" s="19">
        <f t="shared" si="0"/>
        <v>100</v>
      </c>
      <c r="J23" s="19">
        <f t="shared" si="0"/>
        <v>76.226</v>
      </c>
      <c r="K23" s="19"/>
      <c r="L23" s="19"/>
      <c r="M23" s="17">
        <f t="shared" si="1"/>
        <v>100</v>
      </c>
      <c r="N23" s="17">
        <f>J23+L23</f>
        <v>76.226</v>
      </c>
      <c r="O23" s="56">
        <f t="shared" si="3"/>
        <v>76.226</v>
      </c>
      <c r="P23" s="91">
        <f>N23/N19*100</f>
        <v>0.12257963080834292</v>
      </c>
      <c r="Q23" s="108">
        <f>N23/N19*100</f>
        <v>0.12257963080834292</v>
      </c>
    </row>
    <row r="24" spans="1:17" s="43" customFormat="1" ht="15">
      <c r="A24" s="122" t="s">
        <v>34</v>
      </c>
      <c r="B24" s="123"/>
      <c r="C24" s="123"/>
      <c r="D24" s="123"/>
      <c r="E24" s="123"/>
      <c r="F24" s="123"/>
      <c r="G24" s="12"/>
      <c r="H24" s="10" t="s">
        <v>25</v>
      </c>
      <c r="I24" s="19">
        <f>I45+I78+I84+I135</f>
        <v>56.6</v>
      </c>
      <c r="J24" s="19">
        <f>J45+J78+J84+J135</f>
        <v>47.662</v>
      </c>
      <c r="K24" s="19">
        <f>K45+K78+K84+K135</f>
        <v>96.36</v>
      </c>
      <c r="L24" s="19">
        <f>L45+L78+L84+L135</f>
        <v>0</v>
      </c>
      <c r="M24" s="17">
        <f t="shared" si="1"/>
        <v>152.96</v>
      </c>
      <c r="N24" s="17">
        <f t="shared" si="2"/>
        <v>47.662</v>
      </c>
      <c r="O24" s="56">
        <f t="shared" si="3"/>
        <v>31.15978033472803</v>
      </c>
      <c r="P24" s="91">
        <f>N24/N19*100</f>
        <v>0.07664563749360113</v>
      </c>
      <c r="Q24" s="108">
        <f>N24/N19*100</f>
        <v>0.07664563749360113</v>
      </c>
    </row>
    <row r="25" spans="1:17" s="43" customFormat="1" ht="15">
      <c r="A25" s="173" t="s">
        <v>27</v>
      </c>
      <c r="B25" s="174"/>
      <c r="C25" s="174"/>
      <c r="D25" s="174"/>
      <c r="E25" s="174"/>
      <c r="F25" s="175"/>
      <c r="G25" s="12"/>
      <c r="H25" s="10" t="s">
        <v>28</v>
      </c>
      <c r="I25" s="19">
        <f>I46+I79</f>
        <v>9.8</v>
      </c>
      <c r="J25" s="19">
        <f>J46+J79</f>
        <v>0.705</v>
      </c>
      <c r="K25" s="19"/>
      <c r="L25" s="19"/>
      <c r="M25" s="17">
        <f t="shared" si="1"/>
        <v>9.8</v>
      </c>
      <c r="N25" s="17">
        <f t="shared" si="2"/>
        <v>0.705</v>
      </c>
      <c r="O25" s="56">
        <f t="shared" si="3"/>
        <v>7.193877551020408</v>
      </c>
      <c r="P25" s="91">
        <f>N25/N19*100</f>
        <v>0.0011337160512145694</v>
      </c>
      <c r="Q25" s="108">
        <f>N25/N19*100</f>
        <v>0.0011337160512145694</v>
      </c>
    </row>
    <row r="26" spans="1:17" s="43" customFormat="1" ht="30.75">
      <c r="A26" s="120" t="s">
        <v>48</v>
      </c>
      <c r="B26" s="121"/>
      <c r="C26" s="121"/>
      <c r="D26" s="121"/>
      <c r="E26" s="121"/>
      <c r="F26" s="121"/>
      <c r="G26" s="11"/>
      <c r="H26" s="10" t="s">
        <v>49</v>
      </c>
      <c r="I26" s="19">
        <f>I96</f>
        <v>303.5</v>
      </c>
      <c r="J26" s="19">
        <f>J96</f>
        <v>281.791</v>
      </c>
      <c r="K26" s="19"/>
      <c r="L26" s="19"/>
      <c r="M26" s="17">
        <f t="shared" si="1"/>
        <v>303.5</v>
      </c>
      <c r="N26" s="17">
        <f t="shared" si="2"/>
        <v>281.791</v>
      </c>
      <c r="O26" s="56">
        <f t="shared" si="3"/>
        <v>92.84711696869851</v>
      </c>
      <c r="P26" s="91">
        <f>N26/N19*100</f>
        <v>0.4531503259401485</v>
      </c>
      <c r="Q26" s="108">
        <f>N26/N19*100</f>
        <v>0.4531503259401485</v>
      </c>
    </row>
    <row r="27" spans="1:17" s="43" customFormat="1" ht="32.25" customHeight="1">
      <c r="A27" s="122" t="s">
        <v>29</v>
      </c>
      <c r="B27" s="123"/>
      <c r="C27" s="123"/>
      <c r="D27" s="123"/>
      <c r="E27" s="123"/>
      <c r="F27" s="123"/>
      <c r="G27" s="12"/>
      <c r="H27" s="10" t="s">
        <v>30</v>
      </c>
      <c r="I27" s="19">
        <f>I58+I62+I66+I80+I88+I92+I97+I114+I122</f>
        <v>54428.363</v>
      </c>
      <c r="J27" s="19">
        <f>J58+J62+J66+J80+J88+J92+J97+J114+J122</f>
        <v>49132.606</v>
      </c>
      <c r="K27" s="19">
        <f>K58+K62+K66+K80+K88+K92+K97+K114+K122</f>
        <v>34238.804</v>
      </c>
      <c r="L27" s="19">
        <f>L58+L62+L66+L80+L88+L92+L97+L114+L122</f>
        <v>0</v>
      </c>
      <c r="M27" s="17">
        <f t="shared" si="1"/>
        <v>88667.16699999999</v>
      </c>
      <c r="N27" s="17">
        <f t="shared" si="2"/>
        <v>49132.606</v>
      </c>
      <c r="O27" s="56">
        <f t="shared" si="3"/>
        <v>55.412400849572656</v>
      </c>
      <c r="P27" s="91">
        <f>N27/N19*100</f>
        <v>79.01053058184576</v>
      </c>
      <c r="Q27" s="108">
        <f>N27/N19*100</f>
        <v>79.01053058184576</v>
      </c>
    </row>
    <row r="28" spans="1:17" s="43" customFormat="1" ht="15">
      <c r="A28" s="122" t="s">
        <v>35</v>
      </c>
      <c r="B28" s="123"/>
      <c r="C28" s="123"/>
      <c r="D28" s="123"/>
      <c r="E28" s="123"/>
      <c r="F28" s="123"/>
      <c r="G28" s="12"/>
      <c r="H28" s="10" t="s">
        <v>39</v>
      </c>
      <c r="I28" s="19"/>
      <c r="J28" s="19"/>
      <c r="K28" s="19">
        <f>K50+K54+K110+K118</f>
        <v>11988.248</v>
      </c>
      <c r="L28" s="19">
        <f>L50+L54+L110+L118</f>
        <v>485.496</v>
      </c>
      <c r="M28" s="17">
        <f t="shared" si="1"/>
        <v>11988.248</v>
      </c>
      <c r="N28" s="17">
        <f t="shared" si="2"/>
        <v>485.496</v>
      </c>
      <c r="O28" s="56">
        <f t="shared" si="3"/>
        <v>4.04976607090544</v>
      </c>
      <c r="P28" s="91">
        <f>N28/N19*100</f>
        <v>0.7807299404261965</v>
      </c>
      <c r="Q28" s="108">
        <f>N28/N19*100</f>
        <v>0.7807299404261965</v>
      </c>
    </row>
    <row r="29" spans="1:17" s="43" customFormat="1" ht="15">
      <c r="A29" s="122" t="s">
        <v>36</v>
      </c>
      <c r="B29" s="123"/>
      <c r="C29" s="123"/>
      <c r="D29" s="123"/>
      <c r="E29" s="123"/>
      <c r="F29" s="123"/>
      <c r="G29" s="13"/>
      <c r="H29" s="10" t="s">
        <v>31</v>
      </c>
      <c r="I29" s="19"/>
      <c r="J29" s="19"/>
      <c r="K29" s="19">
        <f>K106</f>
        <v>2637.441</v>
      </c>
      <c r="L29" s="19">
        <f>L106</f>
        <v>0</v>
      </c>
      <c r="M29" s="17">
        <f t="shared" si="1"/>
        <v>2637.441</v>
      </c>
      <c r="N29" s="17">
        <f t="shared" si="2"/>
        <v>0</v>
      </c>
      <c r="O29" s="56">
        <f t="shared" si="3"/>
        <v>0</v>
      </c>
      <c r="P29" s="91">
        <f>N29/N19*100</f>
        <v>0</v>
      </c>
      <c r="Q29" s="108">
        <f>N29/N19*100</f>
        <v>0</v>
      </c>
    </row>
    <row r="30" spans="1:17" s="43" customFormat="1" ht="31.5" customHeight="1" thickBot="1">
      <c r="A30" s="146" t="s">
        <v>32</v>
      </c>
      <c r="B30" s="147"/>
      <c r="C30" s="147"/>
      <c r="D30" s="147"/>
      <c r="E30" s="147"/>
      <c r="F30" s="147"/>
      <c r="G30" s="78"/>
      <c r="H30" s="70" t="s">
        <v>33</v>
      </c>
      <c r="I30" s="79"/>
      <c r="J30" s="79"/>
      <c r="K30" s="79">
        <f>K126+K136</f>
        <v>10463.68</v>
      </c>
      <c r="L30" s="79">
        <f>L126+L136</f>
        <v>7466.309</v>
      </c>
      <c r="M30" s="82">
        <f t="shared" si="1"/>
        <v>10463.68</v>
      </c>
      <c r="N30" s="82">
        <f t="shared" si="2"/>
        <v>7466.309</v>
      </c>
      <c r="O30" s="80">
        <f t="shared" si="3"/>
        <v>71.3545234563748</v>
      </c>
      <c r="P30" s="91">
        <f>N30/N19*100</f>
        <v>12.006630293089078</v>
      </c>
      <c r="Q30" s="108">
        <f>N30/N19*100</f>
        <v>12.006630293089078</v>
      </c>
    </row>
    <row r="31" spans="1:17" ht="15">
      <c r="A31" s="44"/>
      <c r="B31" s="44"/>
      <c r="C31" s="44"/>
      <c r="D31" s="44"/>
      <c r="E31" s="44"/>
      <c r="F31" s="44"/>
      <c r="G31" s="45"/>
      <c r="H31" s="46"/>
      <c r="I31" s="47"/>
      <c r="J31" s="47"/>
      <c r="K31" s="47"/>
      <c r="L31" s="47"/>
      <c r="M31" s="47"/>
      <c r="N31" s="47"/>
      <c r="O31" s="81"/>
      <c r="P31" s="89">
        <f>SUM(P20:P30)</f>
        <v>100</v>
      </c>
      <c r="Q31" s="89">
        <f>SUM(Q21:Q30)</f>
        <v>100</v>
      </c>
    </row>
    <row r="32" spans="1:15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81"/>
    </row>
    <row r="33" spans="1:15" ht="0" customHeight="1" hidden="1" thickBot="1">
      <c r="A33" s="59"/>
      <c r="B33" s="60"/>
      <c r="C33" s="61"/>
      <c r="D33" s="61"/>
      <c r="E33" s="61"/>
      <c r="F33" s="61"/>
      <c r="G33" s="62"/>
      <c r="H33" s="62"/>
      <c r="I33" s="62"/>
      <c r="J33" s="62"/>
      <c r="K33" s="60"/>
      <c r="L33" s="60"/>
      <c r="M33" s="60"/>
      <c r="N33" s="63"/>
      <c r="O33" s="57"/>
    </row>
    <row r="34" spans="1:17" ht="18" customHeight="1">
      <c r="A34" s="157" t="s">
        <v>1</v>
      </c>
      <c r="B34" s="158"/>
      <c r="C34" s="158"/>
      <c r="D34" s="158"/>
      <c r="E34" s="158"/>
      <c r="F34" s="159"/>
      <c r="G34" s="153" t="s">
        <v>8</v>
      </c>
      <c r="H34" s="162" t="s">
        <v>17</v>
      </c>
      <c r="I34" s="160" t="s">
        <v>0</v>
      </c>
      <c r="J34" s="161"/>
      <c r="K34" s="160" t="s">
        <v>10</v>
      </c>
      <c r="L34" s="161"/>
      <c r="M34" s="160" t="s">
        <v>5</v>
      </c>
      <c r="N34" s="161"/>
      <c r="O34" s="156" t="s">
        <v>18</v>
      </c>
      <c r="P34" s="88"/>
      <c r="Q34" s="88"/>
    </row>
    <row r="35" spans="1:17" ht="36" customHeight="1">
      <c r="A35" s="125"/>
      <c r="B35" s="126"/>
      <c r="C35" s="126"/>
      <c r="D35" s="126"/>
      <c r="E35" s="126"/>
      <c r="F35" s="127"/>
      <c r="G35" s="132"/>
      <c r="H35" s="144"/>
      <c r="I35" s="139" t="s">
        <v>62</v>
      </c>
      <c r="J35" s="139" t="s">
        <v>63</v>
      </c>
      <c r="K35" s="139" t="s">
        <v>62</v>
      </c>
      <c r="L35" s="139" t="s">
        <v>63</v>
      </c>
      <c r="M35" s="139" t="s">
        <v>62</v>
      </c>
      <c r="N35" s="139" t="s">
        <v>63</v>
      </c>
      <c r="O35" s="137"/>
      <c r="P35" s="88"/>
      <c r="Q35" s="88"/>
    </row>
    <row r="36" spans="1:17" ht="12.75" customHeight="1">
      <c r="A36" s="125"/>
      <c r="B36" s="126"/>
      <c r="C36" s="126"/>
      <c r="D36" s="126"/>
      <c r="E36" s="126"/>
      <c r="F36" s="127"/>
      <c r="G36" s="132"/>
      <c r="H36" s="144"/>
      <c r="I36" s="140"/>
      <c r="J36" s="140"/>
      <c r="K36" s="140"/>
      <c r="L36" s="140"/>
      <c r="M36" s="140"/>
      <c r="N36" s="140"/>
      <c r="O36" s="137"/>
      <c r="P36" s="88"/>
      <c r="Q36" s="88"/>
    </row>
    <row r="37" spans="1:17" ht="18" customHeight="1" thickBot="1">
      <c r="A37" s="128"/>
      <c r="B37" s="129"/>
      <c r="C37" s="129"/>
      <c r="D37" s="129"/>
      <c r="E37" s="129"/>
      <c r="F37" s="130"/>
      <c r="G37" s="133"/>
      <c r="H37" s="145"/>
      <c r="I37" s="141"/>
      <c r="J37" s="141"/>
      <c r="K37" s="141"/>
      <c r="L37" s="141"/>
      <c r="M37" s="141"/>
      <c r="N37" s="141"/>
      <c r="O37" s="138"/>
      <c r="P37" s="88"/>
      <c r="Q37" s="88"/>
    </row>
    <row r="38" spans="1:17" ht="14.25" thickBot="1">
      <c r="A38" s="151">
        <v>1</v>
      </c>
      <c r="B38" s="152"/>
      <c r="C38" s="152"/>
      <c r="D38" s="152"/>
      <c r="E38" s="152"/>
      <c r="F38" s="152"/>
      <c r="G38" s="41">
        <v>2</v>
      </c>
      <c r="H38" s="41">
        <v>3</v>
      </c>
      <c r="I38" s="41">
        <v>4</v>
      </c>
      <c r="J38" s="41">
        <v>5</v>
      </c>
      <c r="K38" s="41">
        <v>6</v>
      </c>
      <c r="L38" s="41">
        <v>7</v>
      </c>
      <c r="M38" s="41">
        <v>8</v>
      </c>
      <c r="N38" s="42">
        <v>9</v>
      </c>
      <c r="O38" s="54">
        <v>10</v>
      </c>
      <c r="P38" s="88"/>
      <c r="Q38" s="88"/>
    </row>
    <row r="39" spans="1:17" ht="21.75" customHeight="1" thickBot="1">
      <c r="A39" s="111" t="s">
        <v>38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3"/>
      <c r="P39" s="88"/>
      <c r="Q39" s="88"/>
    </row>
    <row r="40" spans="1:17" ht="15">
      <c r="A40" s="168" t="s">
        <v>11</v>
      </c>
      <c r="B40" s="169"/>
      <c r="C40" s="169"/>
      <c r="D40" s="169"/>
      <c r="E40" s="169"/>
      <c r="F40" s="170"/>
      <c r="G40" s="1"/>
      <c r="H40" s="2"/>
      <c r="I40" s="3">
        <f aca="true" t="shared" si="4" ref="I40:N40">SUM(I42:I46)</f>
        <v>4421.3</v>
      </c>
      <c r="J40" s="3">
        <f t="shared" si="4"/>
        <v>4339.5019999999995</v>
      </c>
      <c r="K40" s="3">
        <f t="shared" si="4"/>
        <v>0</v>
      </c>
      <c r="L40" s="3">
        <f t="shared" si="4"/>
        <v>0</v>
      </c>
      <c r="M40" s="3">
        <f t="shared" si="4"/>
        <v>4421.3</v>
      </c>
      <c r="N40" s="3">
        <f t="shared" si="4"/>
        <v>4339.5019999999995</v>
      </c>
      <c r="O40" s="64">
        <f>N40/M40*100</f>
        <v>98.14991065976069</v>
      </c>
      <c r="P40" s="88">
        <f>N40/76997.045*100</f>
        <v>5.63593317120157</v>
      </c>
      <c r="Q40" s="88"/>
    </row>
    <row r="41" spans="1:17" ht="15">
      <c r="A41" s="117" t="s">
        <v>3</v>
      </c>
      <c r="B41" s="118"/>
      <c r="C41" s="118"/>
      <c r="D41" s="118"/>
      <c r="E41" s="118"/>
      <c r="F41" s="119"/>
      <c r="G41" s="9"/>
      <c r="H41" s="65"/>
      <c r="I41" s="5"/>
      <c r="J41" s="5"/>
      <c r="K41" s="5"/>
      <c r="L41" s="5"/>
      <c r="M41" s="5"/>
      <c r="N41" s="5"/>
      <c r="O41" s="66"/>
      <c r="P41" s="88"/>
      <c r="Q41" s="88"/>
    </row>
    <row r="42" spans="1:17" ht="15" customHeight="1">
      <c r="A42" s="154" t="s">
        <v>19</v>
      </c>
      <c r="B42" s="155"/>
      <c r="C42" s="155"/>
      <c r="D42" s="155"/>
      <c r="E42" s="155"/>
      <c r="F42" s="155"/>
      <c r="G42" s="9"/>
      <c r="H42" s="10" t="s">
        <v>20</v>
      </c>
      <c r="I42" s="8">
        <v>3540.1</v>
      </c>
      <c r="J42" s="8">
        <v>3513.291</v>
      </c>
      <c r="K42" s="8"/>
      <c r="L42" s="8"/>
      <c r="M42" s="8">
        <f aca="true" t="shared" si="5" ref="M42:N46">I42+K42</f>
        <v>3540.1</v>
      </c>
      <c r="N42" s="8">
        <f t="shared" si="5"/>
        <v>3513.291</v>
      </c>
      <c r="O42" s="67">
        <f>(N42*100/M42)</f>
        <v>99.2427050083331</v>
      </c>
      <c r="P42" s="88"/>
      <c r="Q42" s="88"/>
    </row>
    <row r="43" spans="1:17" ht="17.25" customHeight="1">
      <c r="A43" s="166" t="s">
        <v>21</v>
      </c>
      <c r="B43" s="167"/>
      <c r="C43" s="167"/>
      <c r="D43" s="167"/>
      <c r="E43" s="167"/>
      <c r="F43" s="167"/>
      <c r="G43" s="9"/>
      <c r="H43" s="10" t="s">
        <v>22</v>
      </c>
      <c r="I43" s="8">
        <v>758.6</v>
      </c>
      <c r="J43" s="8">
        <v>720.508</v>
      </c>
      <c r="K43" s="8"/>
      <c r="L43" s="8"/>
      <c r="M43" s="8">
        <f t="shared" si="5"/>
        <v>758.6</v>
      </c>
      <c r="N43" s="8">
        <f t="shared" si="5"/>
        <v>720.508</v>
      </c>
      <c r="O43" s="67">
        <f>(N43*100/M43)</f>
        <v>94.97864487213288</v>
      </c>
      <c r="P43" s="88"/>
      <c r="Q43" s="88"/>
    </row>
    <row r="44" spans="1:17" ht="15">
      <c r="A44" s="154" t="s">
        <v>24</v>
      </c>
      <c r="B44" s="155"/>
      <c r="C44" s="155"/>
      <c r="D44" s="155"/>
      <c r="E44" s="155"/>
      <c r="F44" s="155"/>
      <c r="G44" s="6"/>
      <c r="H44" s="10" t="s">
        <v>23</v>
      </c>
      <c r="I44" s="8">
        <v>82</v>
      </c>
      <c r="J44" s="8">
        <v>74.235</v>
      </c>
      <c r="K44" s="8"/>
      <c r="L44" s="8"/>
      <c r="M44" s="8">
        <f t="shared" si="5"/>
        <v>82</v>
      </c>
      <c r="N44" s="8">
        <f t="shared" si="5"/>
        <v>74.235</v>
      </c>
      <c r="O44" s="67">
        <f>(N44*100/M44)</f>
        <v>90.53048780487805</v>
      </c>
      <c r="P44" s="88"/>
      <c r="Q44" s="88"/>
    </row>
    <row r="45" spans="1:17" ht="17.25" customHeight="1">
      <c r="A45" s="154" t="s">
        <v>26</v>
      </c>
      <c r="B45" s="155"/>
      <c r="C45" s="155"/>
      <c r="D45" s="155"/>
      <c r="E45" s="155"/>
      <c r="F45" s="155"/>
      <c r="G45" s="9"/>
      <c r="H45" s="10" t="s">
        <v>25</v>
      </c>
      <c r="I45" s="8">
        <v>31.8</v>
      </c>
      <c r="J45" s="8">
        <v>30.763</v>
      </c>
      <c r="K45" s="8"/>
      <c r="L45" s="8"/>
      <c r="M45" s="8">
        <f t="shared" si="5"/>
        <v>31.8</v>
      </c>
      <c r="N45" s="8">
        <f t="shared" si="5"/>
        <v>30.763</v>
      </c>
      <c r="O45" s="67">
        <f>(N45*100/M45)</f>
        <v>96.73899371069183</v>
      </c>
      <c r="P45" s="88"/>
      <c r="Q45" s="88"/>
    </row>
    <row r="46" spans="1:17" ht="15.75" thickBot="1">
      <c r="A46" s="163" t="s">
        <v>27</v>
      </c>
      <c r="B46" s="164"/>
      <c r="C46" s="164"/>
      <c r="D46" s="164"/>
      <c r="E46" s="164"/>
      <c r="F46" s="165"/>
      <c r="G46" s="9"/>
      <c r="H46" s="10" t="s">
        <v>28</v>
      </c>
      <c r="I46" s="8">
        <v>8.8</v>
      </c>
      <c r="J46" s="8">
        <v>0.705</v>
      </c>
      <c r="K46" s="8"/>
      <c r="L46" s="8"/>
      <c r="M46" s="8">
        <f t="shared" si="5"/>
        <v>8.8</v>
      </c>
      <c r="N46" s="8">
        <f t="shared" si="5"/>
        <v>0.705</v>
      </c>
      <c r="O46" s="67">
        <f>(N46*100/M46)</f>
        <v>8.011363636363635</v>
      </c>
      <c r="P46" s="88"/>
      <c r="Q46" s="88"/>
    </row>
    <row r="47" spans="1:17" ht="23.25" customHeight="1" thickBot="1">
      <c r="A47" s="111" t="s">
        <v>67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3"/>
      <c r="P47" s="88"/>
      <c r="Q47" s="88"/>
    </row>
    <row r="48" spans="1:17" ht="17.25">
      <c r="A48" s="114" t="s">
        <v>11</v>
      </c>
      <c r="B48" s="115"/>
      <c r="C48" s="115"/>
      <c r="D48" s="115"/>
      <c r="E48" s="115"/>
      <c r="F48" s="116"/>
      <c r="G48" s="48"/>
      <c r="H48" s="49"/>
      <c r="I48" s="3">
        <f aca="true" t="shared" si="6" ref="I48:N48">SUM(I50:I50)</f>
        <v>0</v>
      </c>
      <c r="J48" s="3">
        <f t="shared" si="6"/>
        <v>0</v>
      </c>
      <c r="K48" s="3">
        <f t="shared" si="6"/>
        <v>50</v>
      </c>
      <c r="L48" s="3">
        <f t="shared" si="6"/>
        <v>0</v>
      </c>
      <c r="M48" s="3">
        <f t="shared" si="6"/>
        <v>50</v>
      </c>
      <c r="N48" s="3">
        <f t="shared" si="6"/>
        <v>0</v>
      </c>
      <c r="O48" s="64">
        <f>(N48*100/M48)</f>
        <v>0</v>
      </c>
      <c r="P48" s="88">
        <f>N48/76997.045*100</f>
        <v>0</v>
      </c>
      <c r="Q48" s="88"/>
    </row>
    <row r="49" spans="1:17" ht="18" customHeight="1">
      <c r="A49" s="117" t="s">
        <v>3</v>
      </c>
      <c r="B49" s="118"/>
      <c r="C49" s="118"/>
      <c r="D49" s="118"/>
      <c r="E49" s="118"/>
      <c r="F49" s="119"/>
      <c r="G49" s="4"/>
      <c r="H49" s="14"/>
      <c r="I49" s="5"/>
      <c r="J49" s="5"/>
      <c r="K49" s="5"/>
      <c r="L49" s="5"/>
      <c r="M49" s="5"/>
      <c r="N49" s="16"/>
      <c r="O49" s="66"/>
      <c r="P49" s="88"/>
      <c r="Q49" s="88"/>
    </row>
    <row r="50" spans="1:17" ht="30.75" customHeight="1" thickBot="1">
      <c r="A50" s="120" t="s">
        <v>35</v>
      </c>
      <c r="B50" s="121"/>
      <c r="C50" s="121"/>
      <c r="D50" s="121"/>
      <c r="E50" s="121"/>
      <c r="F50" s="121"/>
      <c r="G50" s="101"/>
      <c r="H50" s="102" t="s">
        <v>39</v>
      </c>
      <c r="I50" s="104"/>
      <c r="J50" s="104"/>
      <c r="K50" s="104">
        <v>50</v>
      </c>
      <c r="L50" s="104"/>
      <c r="M50" s="104">
        <f>I50+K50</f>
        <v>50</v>
      </c>
      <c r="N50" s="104">
        <f>J50+L50</f>
        <v>0</v>
      </c>
      <c r="O50" s="105">
        <f>(N50*100)/M50</f>
        <v>0</v>
      </c>
      <c r="P50" s="88"/>
      <c r="Q50" s="88"/>
    </row>
    <row r="51" spans="1:17" ht="23.25" customHeight="1" thickBot="1">
      <c r="A51" s="111" t="s">
        <v>68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3"/>
      <c r="P51" s="88"/>
      <c r="Q51" s="88"/>
    </row>
    <row r="52" spans="1:17" ht="17.25">
      <c r="A52" s="114" t="s">
        <v>11</v>
      </c>
      <c r="B52" s="115"/>
      <c r="C52" s="115"/>
      <c r="D52" s="115"/>
      <c r="E52" s="115"/>
      <c r="F52" s="116"/>
      <c r="G52" s="48"/>
      <c r="H52" s="49"/>
      <c r="I52" s="3">
        <f aca="true" t="shared" si="7" ref="I52:N52">SUM(I54:I54)</f>
        <v>0</v>
      </c>
      <c r="J52" s="3">
        <f t="shared" si="7"/>
        <v>0</v>
      </c>
      <c r="K52" s="3">
        <f t="shared" si="7"/>
        <v>938.248</v>
      </c>
      <c r="L52" s="3">
        <f t="shared" si="7"/>
        <v>485.496</v>
      </c>
      <c r="M52" s="3">
        <f t="shared" si="7"/>
        <v>938.248</v>
      </c>
      <c r="N52" s="3">
        <f t="shared" si="7"/>
        <v>485.496</v>
      </c>
      <c r="O52" s="64">
        <f>(N52*100/M52)</f>
        <v>51.744954425695546</v>
      </c>
      <c r="P52" s="88">
        <f>N52/76997.045*100</f>
        <v>0.6305384836521973</v>
      </c>
      <c r="Q52" s="88"/>
    </row>
    <row r="53" spans="1:17" ht="18" customHeight="1">
      <c r="A53" s="117" t="s">
        <v>3</v>
      </c>
      <c r="B53" s="118"/>
      <c r="C53" s="118"/>
      <c r="D53" s="118"/>
      <c r="E53" s="118"/>
      <c r="F53" s="119"/>
      <c r="G53" s="4"/>
      <c r="H53" s="14"/>
      <c r="I53" s="5"/>
      <c r="J53" s="5"/>
      <c r="K53" s="5"/>
      <c r="L53" s="5"/>
      <c r="M53" s="5"/>
      <c r="N53" s="16"/>
      <c r="O53" s="66"/>
      <c r="P53" s="88"/>
      <c r="Q53" s="88"/>
    </row>
    <row r="54" spans="1:17" ht="30.75" customHeight="1" thickBot="1">
      <c r="A54" s="120" t="s">
        <v>35</v>
      </c>
      <c r="B54" s="121"/>
      <c r="C54" s="121"/>
      <c r="D54" s="121"/>
      <c r="E54" s="121"/>
      <c r="F54" s="121"/>
      <c r="G54" s="101"/>
      <c r="H54" s="102" t="s">
        <v>39</v>
      </c>
      <c r="I54" s="104"/>
      <c r="J54" s="104"/>
      <c r="K54" s="104">
        <v>938.248</v>
      </c>
      <c r="L54" s="104">
        <v>485.496</v>
      </c>
      <c r="M54" s="104">
        <f>I54+K54</f>
        <v>938.248</v>
      </c>
      <c r="N54" s="104">
        <f>J54+L54</f>
        <v>485.496</v>
      </c>
      <c r="O54" s="105">
        <f>(N54*100)/M54</f>
        <v>51.744954425695546</v>
      </c>
      <c r="P54" s="88"/>
      <c r="Q54" s="88"/>
    </row>
    <row r="55" spans="1:17" ht="23.25" customHeight="1" thickBot="1">
      <c r="A55" s="111" t="s">
        <v>40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3"/>
      <c r="P55" s="88"/>
      <c r="Q55" s="88"/>
    </row>
    <row r="56" spans="1:17" ht="17.25">
      <c r="A56" s="114" t="s">
        <v>11</v>
      </c>
      <c r="B56" s="115"/>
      <c r="C56" s="115"/>
      <c r="D56" s="115"/>
      <c r="E56" s="115"/>
      <c r="F56" s="116"/>
      <c r="G56" s="48"/>
      <c r="H56" s="49"/>
      <c r="I56" s="3">
        <f aca="true" t="shared" si="8" ref="I56:N56">SUM(I58:I58)</f>
        <v>6682.5</v>
      </c>
      <c r="J56" s="3">
        <f t="shared" si="8"/>
        <v>6682.5</v>
      </c>
      <c r="K56" s="3">
        <f t="shared" si="8"/>
        <v>0</v>
      </c>
      <c r="L56" s="3">
        <f t="shared" si="8"/>
        <v>0</v>
      </c>
      <c r="M56" s="3">
        <f t="shared" si="8"/>
        <v>6682.5</v>
      </c>
      <c r="N56" s="3">
        <f t="shared" si="8"/>
        <v>6682.5</v>
      </c>
      <c r="O56" s="64">
        <f>(N56*100/M56)</f>
        <v>100</v>
      </c>
      <c r="P56" s="88">
        <f>N56/76997.045*100</f>
        <v>8.678904495620579</v>
      </c>
      <c r="Q56" s="88"/>
    </row>
    <row r="57" spans="1:17" ht="18" customHeight="1">
      <c r="A57" s="117" t="s">
        <v>3</v>
      </c>
      <c r="B57" s="118"/>
      <c r="C57" s="118"/>
      <c r="D57" s="118"/>
      <c r="E57" s="118"/>
      <c r="F57" s="119"/>
      <c r="G57" s="4"/>
      <c r="H57" s="14"/>
      <c r="I57" s="5"/>
      <c r="J57" s="5"/>
      <c r="K57" s="5"/>
      <c r="L57" s="5"/>
      <c r="M57" s="5"/>
      <c r="N57" s="16"/>
      <c r="O57" s="66"/>
      <c r="P57" s="88"/>
      <c r="Q57" s="88"/>
    </row>
    <row r="58" spans="1:17" ht="30.75" customHeight="1" thickBot="1">
      <c r="A58" s="120" t="s">
        <v>29</v>
      </c>
      <c r="B58" s="121"/>
      <c r="C58" s="121"/>
      <c r="D58" s="121"/>
      <c r="E58" s="121"/>
      <c r="F58" s="121"/>
      <c r="G58" s="101"/>
      <c r="H58" s="103" t="s">
        <v>30</v>
      </c>
      <c r="I58" s="104">
        <v>6682.5</v>
      </c>
      <c r="J58" s="104">
        <v>6682.5</v>
      </c>
      <c r="K58" s="104"/>
      <c r="L58" s="104"/>
      <c r="M58" s="104">
        <f>I58+K58</f>
        <v>6682.5</v>
      </c>
      <c r="N58" s="104">
        <f>J58+L58</f>
        <v>6682.5</v>
      </c>
      <c r="O58" s="105">
        <f>(N58*100)/M58</f>
        <v>100</v>
      </c>
      <c r="P58" s="88"/>
      <c r="Q58" s="88"/>
    </row>
    <row r="59" spans="1:17" ht="23.25" customHeight="1" thickBot="1">
      <c r="A59" s="111" t="s">
        <v>58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3"/>
      <c r="P59" s="88"/>
      <c r="Q59" s="88"/>
    </row>
    <row r="60" spans="1:17" ht="17.25">
      <c r="A60" s="114" t="s">
        <v>11</v>
      </c>
      <c r="B60" s="115"/>
      <c r="C60" s="115"/>
      <c r="D60" s="115"/>
      <c r="E60" s="115"/>
      <c r="F60" s="116"/>
      <c r="G60" s="48"/>
      <c r="H60" s="49"/>
      <c r="I60" s="3">
        <f aca="true" t="shared" si="9" ref="I60:N60">SUM(I62:I62)</f>
        <v>1674.9</v>
      </c>
      <c r="J60" s="3">
        <f t="shared" si="9"/>
        <v>1674.9</v>
      </c>
      <c r="K60" s="3">
        <f t="shared" si="9"/>
        <v>0</v>
      </c>
      <c r="L60" s="3">
        <f t="shared" si="9"/>
        <v>0</v>
      </c>
      <c r="M60" s="3">
        <f t="shared" si="9"/>
        <v>1674.9</v>
      </c>
      <c r="N60" s="3">
        <f t="shared" si="9"/>
        <v>1674.9</v>
      </c>
      <c r="O60" s="64">
        <f>(N60*100/M60)</f>
        <v>100</v>
      </c>
      <c r="P60" s="88">
        <f>N60/76997.045*100</f>
        <v>2.175278285030289</v>
      </c>
      <c r="Q60" s="88"/>
    </row>
    <row r="61" spans="1:17" ht="18" customHeight="1">
      <c r="A61" s="117" t="s">
        <v>3</v>
      </c>
      <c r="B61" s="118"/>
      <c r="C61" s="118"/>
      <c r="D61" s="118"/>
      <c r="E61" s="118"/>
      <c r="F61" s="119"/>
      <c r="G61" s="4"/>
      <c r="H61" s="14"/>
      <c r="I61" s="5"/>
      <c r="J61" s="5"/>
      <c r="K61" s="5"/>
      <c r="L61" s="5"/>
      <c r="M61" s="5"/>
      <c r="N61" s="16"/>
      <c r="O61" s="66"/>
      <c r="P61" s="88"/>
      <c r="Q61" s="88"/>
    </row>
    <row r="62" spans="1:17" ht="30.75" customHeight="1" thickBot="1">
      <c r="A62" s="120" t="s">
        <v>29</v>
      </c>
      <c r="B62" s="121"/>
      <c r="C62" s="121"/>
      <c r="D62" s="121"/>
      <c r="E62" s="121"/>
      <c r="F62" s="121"/>
      <c r="G62" s="101"/>
      <c r="H62" s="103" t="s">
        <v>30</v>
      </c>
      <c r="I62" s="104">
        <v>1674.9</v>
      </c>
      <c r="J62" s="104">
        <v>1674.9</v>
      </c>
      <c r="K62" s="104"/>
      <c r="L62" s="104"/>
      <c r="M62" s="104">
        <f>I62+K62</f>
        <v>1674.9</v>
      </c>
      <c r="N62" s="104">
        <f>J62+L62</f>
        <v>1674.9</v>
      </c>
      <c r="O62" s="105">
        <f>(N62*100)/M62</f>
        <v>100</v>
      </c>
      <c r="P62" s="88"/>
      <c r="Q62" s="88"/>
    </row>
    <row r="63" spans="1:17" ht="23.25" customHeight="1" thickBot="1">
      <c r="A63" s="111" t="s">
        <v>64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  <c r="P63" s="88"/>
      <c r="Q63" s="88"/>
    </row>
    <row r="64" spans="1:17" ht="17.25">
      <c r="A64" s="114" t="s">
        <v>11</v>
      </c>
      <c r="B64" s="115"/>
      <c r="C64" s="115"/>
      <c r="D64" s="115"/>
      <c r="E64" s="115"/>
      <c r="F64" s="116"/>
      <c r="G64" s="48"/>
      <c r="H64" s="49"/>
      <c r="I64" s="3">
        <f aca="true" t="shared" si="10" ref="I64:N64">SUM(I66:I66)</f>
        <v>1200</v>
      </c>
      <c r="J64" s="3">
        <f t="shared" si="10"/>
        <v>1197.899</v>
      </c>
      <c r="K64" s="3">
        <f t="shared" si="10"/>
        <v>0</v>
      </c>
      <c r="L64" s="3">
        <f t="shared" si="10"/>
        <v>0</v>
      </c>
      <c r="M64" s="3">
        <f t="shared" si="10"/>
        <v>1200</v>
      </c>
      <c r="N64" s="3">
        <f t="shared" si="10"/>
        <v>1197.899</v>
      </c>
      <c r="O64" s="64">
        <f>(N64*100/M64)</f>
        <v>99.82491666666667</v>
      </c>
      <c r="P64" s="88">
        <f>N64/76997.045*100</f>
        <v>1.5557726923156596</v>
      </c>
      <c r="Q64" s="88"/>
    </row>
    <row r="65" spans="1:17" ht="18" customHeight="1">
      <c r="A65" s="117" t="s">
        <v>3</v>
      </c>
      <c r="B65" s="118"/>
      <c r="C65" s="118"/>
      <c r="D65" s="118"/>
      <c r="E65" s="118"/>
      <c r="F65" s="119"/>
      <c r="G65" s="4"/>
      <c r="H65" s="14"/>
      <c r="I65" s="5"/>
      <c r="J65" s="5"/>
      <c r="K65" s="5"/>
      <c r="L65" s="5"/>
      <c r="M65" s="5"/>
      <c r="N65" s="16"/>
      <c r="O65" s="66"/>
      <c r="P65" s="88"/>
      <c r="Q65" s="88"/>
    </row>
    <row r="66" spans="1:17" ht="30.75" customHeight="1" thickBot="1">
      <c r="A66" s="146" t="s">
        <v>29</v>
      </c>
      <c r="B66" s="147"/>
      <c r="C66" s="147"/>
      <c r="D66" s="147"/>
      <c r="E66" s="147"/>
      <c r="F66" s="147"/>
      <c r="G66" s="78"/>
      <c r="H66" s="84" t="s">
        <v>30</v>
      </c>
      <c r="I66" s="72">
        <v>1200</v>
      </c>
      <c r="J66" s="72">
        <v>1197.899</v>
      </c>
      <c r="K66" s="72"/>
      <c r="L66" s="72"/>
      <c r="M66" s="72">
        <f>I66+K66</f>
        <v>1200</v>
      </c>
      <c r="N66" s="72">
        <f>J66+L66</f>
        <v>1197.899</v>
      </c>
      <c r="O66" s="73">
        <f>(N66*100)/M66</f>
        <v>99.82491666666667</v>
      </c>
      <c r="P66" s="88"/>
      <c r="Q66" s="88"/>
    </row>
    <row r="67" spans="1:17" s="87" customFormat="1" ht="26.25" customHeight="1">
      <c r="A67" s="157" t="s">
        <v>1</v>
      </c>
      <c r="B67" s="158"/>
      <c r="C67" s="158"/>
      <c r="D67" s="158"/>
      <c r="E67" s="158"/>
      <c r="F67" s="159"/>
      <c r="G67" s="153" t="s">
        <v>8</v>
      </c>
      <c r="H67" s="162" t="s">
        <v>17</v>
      </c>
      <c r="I67" s="198" t="s">
        <v>0</v>
      </c>
      <c r="J67" s="159"/>
      <c r="K67" s="198" t="s">
        <v>10</v>
      </c>
      <c r="L67" s="159"/>
      <c r="M67" s="198" t="s">
        <v>5</v>
      </c>
      <c r="N67" s="159"/>
      <c r="O67" s="156" t="s">
        <v>18</v>
      </c>
      <c r="P67" s="93"/>
      <c r="Q67" s="93"/>
    </row>
    <row r="68" spans="1:17" ht="36" customHeight="1">
      <c r="A68" s="125"/>
      <c r="B68" s="126"/>
      <c r="C68" s="126"/>
      <c r="D68" s="126"/>
      <c r="E68" s="126"/>
      <c r="F68" s="127"/>
      <c r="G68" s="132"/>
      <c r="H68" s="144"/>
      <c r="I68" s="139" t="s">
        <v>62</v>
      </c>
      <c r="J68" s="139" t="s">
        <v>63</v>
      </c>
      <c r="K68" s="139" t="s">
        <v>62</v>
      </c>
      <c r="L68" s="139" t="s">
        <v>63</v>
      </c>
      <c r="M68" s="139" t="s">
        <v>62</v>
      </c>
      <c r="N68" s="139" t="s">
        <v>63</v>
      </c>
      <c r="O68" s="137"/>
      <c r="P68" s="88"/>
      <c r="Q68" s="88"/>
    </row>
    <row r="69" spans="1:17" ht="12.75" customHeight="1">
      <c r="A69" s="125"/>
      <c r="B69" s="126"/>
      <c r="C69" s="126"/>
      <c r="D69" s="126"/>
      <c r="E69" s="126"/>
      <c r="F69" s="127"/>
      <c r="G69" s="132"/>
      <c r="H69" s="144"/>
      <c r="I69" s="140"/>
      <c r="J69" s="140"/>
      <c r="K69" s="140"/>
      <c r="L69" s="140"/>
      <c r="M69" s="140"/>
      <c r="N69" s="140"/>
      <c r="O69" s="137"/>
      <c r="P69" s="88"/>
      <c r="Q69" s="88"/>
    </row>
    <row r="70" spans="1:17" ht="4.5" customHeight="1" thickBot="1">
      <c r="A70" s="128"/>
      <c r="B70" s="129"/>
      <c r="C70" s="129"/>
      <c r="D70" s="129"/>
      <c r="E70" s="129"/>
      <c r="F70" s="130"/>
      <c r="G70" s="133"/>
      <c r="H70" s="145"/>
      <c r="I70" s="141"/>
      <c r="J70" s="141"/>
      <c r="K70" s="141"/>
      <c r="L70" s="141"/>
      <c r="M70" s="141"/>
      <c r="N70" s="141"/>
      <c r="O70" s="138"/>
      <c r="P70" s="88"/>
      <c r="Q70" s="88"/>
    </row>
    <row r="71" spans="1:17" ht="14.25" thickBot="1">
      <c r="A71" s="151">
        <v>1</v>
      </c>
      <c r="B71" s="152"/>
      <c r="C71" s="152"/>
      <c r="D71" s="152"/>
      <c r="E71" s="152"/>
      <c r="F71" s="152"/>
      <c r="G71" s="41">
        <v>2</v>
      </c>
      <c r="H71" s="41">
        <v>3</v>
      </c>
      <c r="I71" s="41">
        <v>4</v>
      </c>
      <c r="J71" s="41">
        <v>5</v>
      </c>
      <c r="K71" s="41">
        <v>6</v>
      </c>
      <c r="L71" s="41">
        <v>7</v>
      </c>
      <c r="M71" s="41">
        <v>8</v>
      </c>
      <c r="N71" s="42">
        <v>9</v>
      </c>
      <c r="O71" s="54">
        <v>10</v>
      </c>
      <c r="P71" s="88"/>
      <c r="Q71" s="88"/>
    </row>
    <row r="72" spans="1:17" ht="22.5" customHeight="1" thickBot="1">
      <c r="A72" s="148" t="s">
        <v>41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50"/>
      <c r="P72" s="88"/>
      <c r="Q72" s="88"/>
    </row>
    <row r="73" spans="1:17" ht="17.25">
      <c r="A73" s="114" t="s">
        <v>11</v>
      </c>
      <c r="B73" s="115"/>
      <c r="C73" s="115"/>
      <c r="D73" s="115"/>
      <c r="E73" s="115"/>
      <c r="F73" s="116"/>
      <c r="G73" s="48"/>
      <c r="H73" s="49"/>
      <c r="I73" s="3">
        <f>SUM(I75:I80)</f>
        <v>15615.241</v>
      </c>
      <c r="J73" s="3">
        <f>SUM(J75:J80)</f>
        <v>12658.452</v>
      </c>
      <c r="K73" s="3">
        <f>SUM(K75:K80)</f>
        <v>0</v>
      </c>
      <c r="L73" s="3">
        <f>SUM(L75:L80)</f>
        <v>0</v>
      </c>
      <c r="M73" s="20">
        <f>I73+K73</f>
        <v>15615.241</v>
      </c>
      <c r="N73" s="20">
        <f>J73+L73</f>
        <v>12658.452</v>
      </c>
      <c r="O73" s="64">
        <f>(N73*100/M73)</f>
        <v>81.06472388098268</v>
      </c>
      <c r="P73" s="88">
        <f>N73/76997.045*100</f>
        <v>16.440178970504647</v>
      </c>
      <c r="Q73" s="88"/>
    </row>
    <row r="74" spans="1:17" ht="15">
      <c r="A74" s="117" t="s">
        <v>3</v>
      </c>
      <c r="B74" s="118"/>
      <c r="C74" s="118"/>
      <c r="D74" s="118"/>
      <c r="E74" s="118"/>
      <c r="F74" s="119"/>
      <c r="G74" s="51"/>
      <c r="H74" s="53"/>
      <c r="I74" s="5"/>
      <c r="J74" s="5"/>
      <c r="K74" s="5"/>
      <c r="L74" s="5"/>
      <c r="M74" s="5"/>
      <c r="N74" s="5"/>
      <c r="O74" s="69"/>
      <c r="P74" s="88"/>
      <c r="Q74" s="88"/>
    </row>
    <row r="75" spans="1:17" ht="15.75" customHeight="1">
      <c r="A75" s="122" t="s">
        <v>19</v>
      </c>
      <c r="B75" s="123"/>
      <c r="C75" s="123"/>
      <c r="D75" s="123"/>
      <c r="E75" s="123"/>
      <c r="F75" s="123"/>
      <c r="G75" s="12"/>
      <c r="H75" s="10" t="s">
        <v>20</v>
      </c>
      <c r="I75" s="5">
        <v>433.5</v>
      </c>
      <c r="J75" s="5">
        <v>376.4</v>
      </c>
      <c r="K75" s="5"/>
      <c r="L75" s="5"/>
      <c r="M75" s="8">
        <f aca="true" t="shared" si="11" ref="M75:N80">I75+K75</f>
        <v>433.5</v>
      </c>
      <c r="N75" s="8">
        <f t="shared" si="11"/>
        <v>376.4</v>
      </c>
      <c r="O75" s="67">
        <f aca="true" t="shared" si="12" ref="O75:O80">(N75*100/M75)</f>
        <v>86.82814302191464</v>
      </c>
      <c r="P75" s="88"/>
      <c r="Q75" s="88"/>
    </row>
    <row r="76" spans="1:17" ht="15.75" customHeight="1">
      <c r="A76" s="120" t="s">
        <v>21</v>
      </c>
      <c r="B76" s="121"/>
      <c r="C76" s="121"/>
      <c r="D76" s="121"/>
      <c r="E76" s="121"/>
      <c r="F76" s="121"/>
      <c r="G76" s="12"/>
      <c r="H76" s="10" t="s">
        <v>22</v>
      </c>
      <c r="I76" s="5">
        <v>116</v>
      </c>
      <c r="J76" s="5">
        <v>83.889</v>
      </c>
      <c r="K76" s="5"/>
      <c r="L76" s="5"/>
      <c r="M76" s="8">
        <f t="shared" si="11"/>
        <v>116</v>
      </c>
      <c r="N76" s="8">
        <f t="shared" si="11"/>
        <v>83.889</v>
      </c>
      <c r="O76" s="67">
        <f t="shared" si="12"/>
        <v>72.31810344827586</v>
      </c>
      <c r="P76" s="88"/>
      <c r="Q76" s="88"/>
    </row>
    <row r="77" spans="1:17" ht="15.75" customHeight="1">
      <c r="A77" s="122" t="s">
        <v>24</v>
      </c>
      <c r="B77" s="123"/>
      <c r="C77" s="123"/>
      <c r="D77" s="123"/>
      <c r="E77" s="123"/>
      <c r="F77" s="123"/>
      <c r="G77" s="15"/>
      <c r="H77" s="10" t="s">
        <v>23</v>
      </c>
      <c r="I77" s="8">
        <v>18</v>
      </c>
      <c r="J77" s="8">
        <v>1.991</v>
      </c>
      <c r="K77" s="5"/>
      <c r="L77" s="5"/>
      <c r="M77" s="8">
        <f t="shared" si="11"/>
        <v>18</v>
      </c>
      <c r="N77" s="8">
        <f t="shared" si="11"/>
        <v>1.991</v>
      </c>
      <c r="O77" s="67">
        <f t="shared" si="12"/>
        <v>11.061111111111112</v>
      </c>
      <c r="P77" s="88"/>
      <c r="Q77" s="88"/>
    </row>
    <row r="78" spans="1:17" ht="15.75" customHeight="1">
      <c r="A78" s="122" t="s">
        <v>34</v>
      </c>
      <c r="B78" s="123"/>
      <c r="C78" s="123"/>
      <c r="D78" s="123"/>
      <c r="E78" s="123"/>
      <c r="F78" s="123"/>
      <c r="G78" s="12"/>
      <c r="H78" s="10" t="s">
        <v>25</v>
      </c>
      <c r="I78" s="8">
        <v>9.8</v>
      </c>
      <c r="J78" s="8">
        <v>3.451</v>
      </c>
      <c r="K78" s="5"/>
      <c r="L78" s="5"/>
      <c r="M78" s="8">
        <f t="shared" si="11"/>
        <v>9.8</v>
      </c>
      <c r="N78" s="8">
        <f t="shared" si="11"/>
        <v>3.451</v>
      </c>
      <c r="O78" s="67">
        <f t="shared" si="12"/>
        <v>35.214285714285715</v>
      </c>
      <c r="P78" s="88"/>
      <c r="Q78" s="88"/>
    </row>
    <row r="79" spans="1:17" ht="15.75" customHeight="1">
      <c r="A79" s="122" t="s">
        <v>59</v>
      </c>
      <c r="B79" s="123"/>
      <c r="C79" s="123"/>
      <c r="D79" s="123"/>
      <c r="E79" s="123"/>
      <c r="F79" s="123"/>
      <c r="G79" s="12"/>
      <c r="H79" s="21" t="s">
        <v>28</v>
      </c>
      <c r="I79" s="18">
        <v>1</v>
      </c>
      <c r="J79" s="8">
        <v>0</v>
      </c>
      <c r="K79" s="5"/>
      <c r="L79" s="5"/>
      <c r="M79" s="8">
        <f t="shared" si="11"/>
        <v>1</v>
      </c>
      <c r="N79" s="8">
        <f t="shared" si="11"/>
        <v>0</v>
      </c>
      <c r="O79" s="68">
        <f t="shared" si="12"/>
        <v>0</v>
      </c>
      <c r="P79" s="88"/>
      <c r="Q79" s="88"/>
    </row>
    <row r="80" spans="1:17" s="43" customFormat="1" ht="32.25" customHeight="1" thickBot="1">
      <c r="A80" s="122" t="s">
        <v>29</v>
      </c>
      <c r="B80" s="123"/>
      <c r="C80" s="123"/>
      <c r="D80" s="123"/>
      <c r="E80" s="123"/>
      <c r="F80" s="123"/>
      <c r="G80" s="12"/>
      <c r="H80" s="10" t="s">
        <v>30</v>
      </c>
      <c r="I80" s="19">
        <v>15036.941</v>
      </c>
      <c r="J80" s="19">
        <v>12192.721</v>
      </c>
      <c r="K80" s="19"/>
      <c r="L80" s="19"/>
      <c r="M80" s="19">
        <f t="shared" si="11"/>
        <v>15036.941</v>
      </c>
      <c r="N80" s="19">
        <f t="shared" si="11"/>
        <v>12192.721</v>
      </c>
      <c r="O80" s="56">
        <f t="shared" si="12"/>
        <v>81.0851156495194</v>
      </c>
      <c r="P80" s="92"/>
      <c r="Q80" s="92"/>
    </row>
    <row r="81" spans="1:17" ht="15.75" thickBot="1">
      <c r="A81" s="148" t="s">
        <v>53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50"/>
      <c r="P81" s="88"/>
      <c r="Q81" s="88"/>
    </row>
    <row r="82" spans="1:17" ht="17.25">
      <c r="A82" s="114" t="s">
        <v>11</v>
      </c>
      <c r="B82" s="115"/>
      <c r="C82" s="115"/>
      <c r="D82" s="115"/>
      <c r="E82" s="115"/>
      <c r="F82" s="116"/>
      <c r="G82" s="48"/>
      <c r="H82" s="49"/>
      <c r="I82" s="3">
        <f aca="true" t="shared" si="13" ref="I82:N82">SUM(I84)</f>
        <v>15</v>
      </c>
      <c r="J82" s="3">
        <f t="shared" si="13"/>
        <v>13.448</v>
      </c>
      <c r="K82" s="3">
        <f t="shared" si="13"/>
        <v>0</v>
      </c>
      <c r="L82" s="3">
        <f t="shared" si="13"/>
        <v>0</v>
      </c>
      <c r="M82" s="3">
        <f t="shared" si="13"/>
        <v>15</v>
      </c>
      <c r="N82" s="3">
        <f t="shared" si="13"/>
        <v>13.448</v>
      </c>
      <c r="O82" s="64">
        <f>(N82*100/M82)</f>
        <v>89.65333333333334</v>
      </c>
      <c r="P82" s="88">
        <f>N82/76997.045*100</f>
        <v>0.017465605335893086</v>
      </c>
      <c r="Q82" s="88"/>
    </row>
    <row r="83" spans="1:17" ht="15">
      <c r="A83" s="117" t="s">
        <v>3</v>
      </c>
      <c r="B83" s="118"/>
      <c r="C83" s="118"/>
      <c r="D83" s="118"/>
      <c r="E83" s="118"/>
      <c r="F83" s="119"/>
      <c r="G83" s="51"/>
      <c r="H83" s="53"/>
      <c r="I83" s="5"/>
      <c r="J83" s="5"/>
      <c r="K83" s="5"/>
      <c r="L83" s="5"/>
      <c r="M83" s="5"/>
      <c r="N83" s="5"/>
      <c r="O83" s="69"/>
      <c r="P83" s="88"/>
      <c r="Q83" s="88"/>
    </row>
    <row r="84" spans="1:17" ht="15.75" customHeight="1" thickBot="1">
      <c r="A84" s="146" t="s">
        <v>34</v>
      </c>
      <c r="B84" s="147"/>
      <c r="C84" s="147"/>
      <c r="D84" s="147"/>
      <c r="E84" s="147"/>
      <c r="F84" s="147"/>
      <c r="G84" s="78"/>
      <c r="H84" s="70" t="s">
        <v>25</v>
      </c>
      <c r="I84" s="72">
        <v>15</v>
      </c>
      <c r="J84" s="72">
        <v>13.448</v>
      </c>
      <c r="K84" s="99"/>
      <c r="L84" s="99"/>
      <c r="M84" s="72">
        <f>I84+K84</f>
        <v>15</v>
      </c>
      <c r="N84" s="72">
        <f>J84+L84</f>
        <v>13.448</v>
      </c>
      <c r="O84" s="100">
        <f>(N84*100/M84)</f>
        <v>89.65333333333334</v>
      </c>
      <c r="P84" s="88"/>
      <c r="Q84" s="88"/>
    </row>
    <row r="85" spans="1:17" ht="33.75" customHeight="1" thickBot="1">
      <c r="A85" s="193" t="s">
        <v>65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5"/>
      <c r="P85" s="88"/>
      <c r="Q85" s="88"/>
    </row>
    <row r="86" spans="1:17" ht="17.25">
      <c r="A86" s="114" t="s">
        <v>11</v>
      </c>
      <c r="B86" s="115"/>
      <c r="C86" s="115"/>
      <c r="D86" s="115"/>
      <c r="E86" s="115"/>
      <c r="F86" s="116"/>
      <c r="G86" s="48"/>
      <c r="H86" s="49"/>
      <c r="I86" s="3">
        <f aca="true" t="shared" si="14" ref="I86:N86">SUM(I88:I88)</f>
        <v>7452.2</v>
      </c>
      <c r="J86" s="3">
        <f t="shared" si="14"/>
        <v>7452.2</v>
      </c>
      <c r="K86" s="3">
        <f t="shared" si="14"/>
        <v>0</v>
      </c>
      <c r="L86" s="3">
        <f t="shared" si="14"/>
        <v>0</v>
      </c>
      <c r="M86" s="3">
        <f t="shared" si="14"/>
        <v>7452.2</v>
      </c>
      <c r="N86" s="3">
        <f t="shared" si="14"/>
        <v>7452.2</v>
      </c>
      <c r="O86" s="64">
        <f>(N86*100/M86)</f>
        <v>100</v>
      </c>
      <c r="P86" s="88">
        <f>N86/76997.045*100</f>
        <v>9.678553248374662</v>
      </c>
      <c r="Q86" s="88"/>
    </row>
    <row r="87" spans="1:17" ht="15">
      <c r="A87" s="117" t="s">
        <v>3</v>
      </c>
      <c r="B87" s="118"/>
      <c r="C87" s="118"/>
      <c r="D87" s="118"/>
      <c r="E87" s="118"/>
      <c r="F87" s="119"/>
      <c r="G87" s="4"/>
      <c r="H87" s="14"/>
      <c r="I87" s="5"/>
      <c r="J87" s="5"/>
      <c r="K87" s="5"/>
      <c r="L87" s="5"/>
      <c r="M87" s="5"/>
      <c r="N87" s="16"/>
      <c r="O87" s="66"/>
      <c r="P87" s="88"/>
      <c r="Q87" s="88"/>
    </row>
    <row r="88" spans="1:17" ht="30.75" customHeight="1" thickBot="1">
      <c r="A88" s="120" t="s">
        <v>29</v>
      </c>
      <c r="B88" s="121"/>
      <c r="C88" s="121"/>
      <c r="D88" s="121"/>
      <c r="E88" s="121"/>
      <c r="F88" s="121"/>
      <c r="G88" s="101"/>
      <c r="H88" s="103" t="s">
        <v>30</v>
      </c>
      <c r="I88" s="104">
        <v>7452.2</v>
      </c>
      <c r="J88" s="104">
        <v>7452.2</v>
      </c>
      <c r="K88" s="104"/>
      <c r="L88" s="104"/>
      <c r="M88" s="104">
        <f>I88+K88</f>
        <v>7452.2</v>
      </c>
      <c r="N88" s="104">
        <f>J88+L88</f>
        <v>7452.2</v>
      </c>
      <c r="O88" s="105">
        <f>(N88*100)/M88</f>
        <v>100</v>
      </c>
      <c r="P88" s="88"/>
      <c r="Q88" s="88"/>
    </row>
    <row r="89" spans="1:17" ht="84" customHeight="1" thickBot="1">
      <c r="A89" s="193" t="s">
        <v>66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5"/>
      <c r="P89" s="88"/>
      <c r="Q89" s="88"/>
    </row>
    <row r="90" spans="1:17" ht="17.25">
      <c r="A90" s="114" t="s">
        <v>11</v>
      </c>
      <c r="B90" s="115"/>
      <c r="C90" s="115"/>
      <c r="D90" s="115"/>
      <c r="E90" s="115"/>
      <c r="F90" s="116"/>
      <c r="G90" s="48"/>
      <c r="H90" s="49"/>
      <c r="I90" s="3">
        <f aca="true" t="shared" si="15" ref="I90:N90">SUM(I92:I92)</f>
        <v>0</v>
      </c>
      <c r="J90" s="3">
        <f t="shared" si="15"/>
        <v>0</v>
      </c>
      <c r="K90" s="3">
        <f t="shared" si="15"/>
        <v>34238.804</v>
      </c>
      <c r="L90" s="3">
        <f t="shared" si="15"/>
        <v>0</v>
      </c>
      <c r="M90" s="3">
        <f t="shared" si="15"/>
        <v>34238.804</v>
      </c>
      <c r="N90" s="3">
        <f t="shared" si="15"/>
        <v>0</v>
      </c>
      <c r="O90" s="64">
        <f>(N90*100/M90)</f>
        <v>0</v>
      </c>
      <c r="P90" s="88">
        <f>N90/76997.045*100</f>
        <v>0</v>
      </c>
      <c r="Q90" s="88"/>
    </row>
    <row r="91" spans="1:17" ht="15">
      <c r="A91" s="117" t="s">
        <v>3</v>
      </c>
      <c r="B91" s="118"/>
      <c r="C91" s="118"/>
      <c r="D91" s="118"/>
      <c r="E91" s="118"/>
      <c r="F91" s="119"/>
      <c r="G91" s="4"/>
      <c r="H91" s="14"/>
      <c r="I91" s="5"/>
      <c r="J91" s="5"/>
      <c r="K91" s="5"/>
      <c r="L91" s="5"/>
      <c r="M91" s="5"/>
      <c r="N91" s="16"/>
      <c r="O91" s="66"/>
      <c r="P91" s="88"/>
      <c r="Q91" s="88"/>
    </row>
    <row r="92" spans="1:17" ht="30.75" customHeight="1" thickBot="1">
      <c r="A92" s="120" t="s">
        <v>29</v>
      </c>
      <c r="B92" s="121"/>
      <c r="C92" s="121"/>
      <c r="D92" s="121"/>
      <c r="E92" s="121"/>
      <c r="F92" s="121"/>
      <c r="G92" s="101"/>
      <c r="H92" s="103" t="s">
        <v>30</v>
      </c>
      <c r="I92" s="104"/>
      <c r="J92" s="104"/>
      <c r="K92" s="104">
        <v>34238.804</v>
      </c>
      <c r="L92" s="104"/>
      <c r="M92" s="104">
        <f>I92+K92</f>
        <v>34238.804</v>
      </c>
      <c r="N92" s="104">
        <f>J92+L92</f>
        <v>0</v>
      </c>
      <c r="O92" s="105">
        <f>(N92*100)/M92</f>
        <v>0</v>
      </c>
      <c r="P92" s="88"/>
      <c r="Q92" s="88"/>
    </row>
    <row r="93" spans="1:17" ht="15.75" thickBot="1">
      <c r="A93" s="111" t="s">
        <v>42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3"/>
      <c r="P93" s="88"/>
      <c r="Q93" s="88"/>
    </row>
    <row r="94" spans="1:17" ht="17.25">
      <c r="A94" s="114" t="s">
        <v>11</v>
      </c>
      <c r="B94" s="115"/>
      <c r="C94" s="115"/>
      <c r="D94" s="115"/>
      <c r="E94" s="115"/>
      <c r="F94" s="116"/>
      <c r="G94" s="48"/>
      <c r="H94" s="49"/>
      <c r="I94" s="3">
        <f aca="true" t="shared" si="16" ref="I94:N94">SUM(I96:I97)</f>
        <v>311.43</v>
      </c>
      <c r="J94" s="3">
        <f t="shared" si="16"/>
        <v>289.721</v>
      </c>
      <c r="K94" s="3">
        <f t="shared" si="16"/>
        <v>0</v>
      </c>
      <c r="L94" s="3">
        <f t="shared" si="16"/>
        <v>0</v>
      </c>
      <c r="M94" s="3">
        <f t="shared" si="16"/>
        <v>311.43</v>
      </c>
      <c r="N94" s="3">
        <f t="shared" si="16"/>
        <v>289.721</v>
      </c>
      <c r="O94" s="64">
        <f>(N94*100/M94)</f>
        <v>93.02925215939376</v>
      </c>
      <c r="P94" s="88">
        <f>N94/76997.045*100</f>
        <v>0.3762754791433879</v>
      </c>
      <c r="Q94" s="88"/>
    </row>
    <row r="95" spans="1:17" ht="15">
      <c r="A95" s="117" t="s">
        <v>3</v>
      </c>
      <c r="B95" s="118"/>
      <c r="C95" s="118"/>
      <c r="D95" s="118"/>
      <c r="E95" s="118"/>
      <c r="F95" s="119"/>
      <c r="G95" s="51"/>
      <c r="H95" s="53"/>
      <c r="I95" s="5"/>
      <c r="J95" s="5"/>
      <c r="K95" s="5"/>
      <c r="L95" s="5"/>
      <c r="M95" s="5"/>
      <c r="N95" s="16"/>
      <c r="O95" s="69"/>
      <c r="P95" s="88"/>
      <c r="Q95" s="88"/>
    </row>
    <row r="96" spans="1:17" ht="30.75">
      <c r="A96" s="120" t="s">
        <v>48</v>
      </c>
      <c r="B96" s="121"/>
      <c r="C96" s="121"/>
      <c r="D96" s="121"/>
      <c r="E96" s="121"/>
      <c r="F96" s="121"/>
      <c r="G96" s="11"/>
      <c r="H96" s="10" t="s">
        <v>49</v>
      </c>
      <c r="I96" s="8">
        <v>303.5</v>
      </c>
      <c r="J96" s="8">
        <v>281.791</v>
      </c>
      <c r="K96" s="8"/>
      <c r="L96" s="8"/>
      <c r="M96" s="8">
        <f>I96+K96</f>
        <v>303.5</v>
      </c>
      <c r="N96" s="8">
        <f>J96+L96</f>
        <v>281.791</v>
      </c>
      <c r="O96" s="68">
        <f>(N96*100)/M96</f>
        <v>92.84711696869851</v>
      </c>
      <c r="P96" s="88"/>
      <c r="Q96" s="88"/>
    </row>
    <row r="97" spans="1:17" s="43" customFormat="1" ht="31.5" customHeight="1" thickBot="1">
      <c r="A97" s="146" t="s">
        <v>29</v>
      </c>
      <c r="B97" s="147"/>
      <c r="C97" s="147"/>
      <c r="D97" s="147"/>
      <c r="E97" s="147"/>
      <c r="F97" s="147"/>
      <c r="G97" s="78"/>
      <c r="H97" s="84" t="s">
        <v>30</v>
      </c>
      <c r="I97" s="79">
        <v>7.93</v>
      </c>
      <c r="J97" s="79">
        <v>7.93</v>
      </c>
      <c r="K97" s="79"/>
      <c r="L97" s="79"/>
      <c r="M97" s="79">
        <f>I97+K97</f>
        <v>7.93</v>
      </c>
      <c r="N97" s="79">
        <f>J97+L97</f>
        <v>7.93</v>
      </c>
      <c r="O97" s="80">
        <f>(N97*100/M97)</f>
        <v>100</v>
      </c>
      <c r="P97" s="92"/>
      <c r="Q97" s="92"/>
    </row>
    <row r="98" spans="1:15" ht="18" customHeight="1">
      <c r="A98" s="157" t="s">
        <v>1</v>
      </c>
      <c r="B98" s="158"/>
      <c r="C98" s="158"/>
      <c r="D98" s="158"/>
      <c r="E98" s="158"/>
      <c r="F98" s="159"/>
      <c r="G98" s="153" t="s">
        <v>8</v>
      </c>
      <c r="H98" s="162" t="s">
        <v>17</v>
      </c>
      <c r="I98" s="160" t="s">
        <v>0</v>
      </c>
      <c r="J98" s="161"/>
      <c r="K98" s="160" t="s">
        <v>10</v>
      </c>
      <c r="L98" s="161"/>
      <c r="M98" s="160" t="s">
        <v>5</v>
      </c>
      <c r="N98" s="161"/>
      <c r="O98" s="156" t="s">
        <v>18</v>
      </c>
    </row>
    <row r="99" spans="1:15" ht="36" customHeight="1">
      <c r="A99" s="125"/>
      <c r="B99" s="126"/>
      <c r="C99" s="126"/>
      <c r="D99" s="126"/>
      <c r="E99" s="126"/>
      <c r="F99" s="127"/>
      <c r="G99" s="132"/>
      <c r="H99" s="144"/>
      <c r="I99" s="139" t="s">
        <v>62</v>
      </c>
      <c r="J99" s="139" t="s">
        <v>63</v>
      </c>
      <c r="K99" s="139" t="s">
        <v>62</v>
      </c>
      <c r="L99" s="139" t="s">
        <v>63</v>
      </c>
      <c r="M99" s="139" t="s">
        <v>62</v>
      </c>
      <c r="N99" s="139" t="s">
        <v>63</v>
      </c>
      <c r="O99" s="137"/>
    </row>
    <row r="100" spans="1:15" ht="12.75" customHeight="1">
      <c r="A100" s="125"/>
      <c r="B100" s="126"/>
      <c r="C100" s="126"/>
      <c r="D100" s="126"/>
      <c r="E100" s="126"/>
      <c r="F100" s="127"/>
      <c r="G100" s="132"/>
      <c r="H100" s="144"/>
      <c r="I100" s="140"/>
      <c r="J100" s="140"/>
      <c r="K100" s="140"/>
      <c r="L100" s="140"/>
      <c r="M100" s="140"/>
      <c r="N100" s="140"/>
      <c r="O100" s="137"/>
    </row>
    <row r="101" spans="1:15" ht="18" customHeight="1" thickBot="1">
      <c r="A101" s="125"/>
      <c r="B101" s="126"/>
      <c r="C101" s="126"/>
      <c r="D101" s="126"/>
      <c r="E101" s="126"/>
      <c r="F101" s="127"/>
      <c r="G101" s="188"/>
      <c r="H101" s="191"/>
      <c r="I101" s="141"/>
      <c r="J101" s="141"/>
      <c r="K101" s="141"/>
      <c r="L101" s="141"/>
      <c r="M101" s="141"/>
      <c r="N101" s="141"/>
      <c r="O101" s="137"/>
    </row>
    <row r="102" spans="1:15" ht="14.25" thickBot="1">
      <c r="A102" s="151">
        <v>1</v>
      </c>
      <c r="B102" s="152"/>
      <c r="C102" s="152"/>
      <c r="D102" s="152"/>
      <c r="E102" s="152"/>
      <c r="F102" s="152"/>
      <c r="G102" s="41">
        <v>2</v>
      </c>
      <c r="H102" s="41">
        <v>3</v>
      </c>
      <c r="I102" s="41">
        <v>4</v>
      </c>
      <c r="J102" s="41">
        <v>5</v>
      </c>
      <c r="K102" s="41">
        <v>6</v>
      </c>
      <c r="L102" s="41">
        <v>7</v>
      </c>
      <c r="M102" s="41">
        <v>8</v>
      </c>
      <c r="N102" s="42">
        <v>9</v>
      </c>
      <c r="O102" s="54">
        <v>10</v>
      </c>
    </row>
    <row r="103" spans="1:17" ht="15.75" thickBot="1">
      <c r="A103" s="111" t="s">
        <v>43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3"/>
      <c r="P103" s="88"/>
      <c r="Q103" s="88"/>
    </row>
    <row r="104" spans="1:17" ht="17.25">
      <c r="A104" s="114" t="s">
        <v>11</v>
      </c>
      <c r="B104" s="115"/>
      <c r="C104" s="115"/>
      <c r="D104" s="115"/>
      <c r="E104" s="115"/>
      <c r="F104" s="116"/>
      <c r="G104" s="48"/>
      <c r="H104" s="49"/>
      <c r="I104" s="3">
        <f aca="true" t="shared" si="17" ref="I104:N104">SUM(I106:I106)</f>
        <v>0</v>
      </c>
      <c r="J104" s="3">
        <f t="shared" si="17"/>
        <v>0</v>
      </c>
      <c r="K104" s="3">
        <f t="shared" si="17"/>
        <v>2637.441</v>
      </c>
      <c r="L104" s="3">
        <f t="shared" si="17"/>
        <v>0</v>
      </c>
      <c r="M104" s="3">
        <f t="shared" si="17"/>
        <v>2637.441</v>
      </c>
      <c r="N104" s="3">
        <f t="shared" si="17"/>
        <v>0</v>
      </c>
      <c r="O104" s="64">
        <f>(N104*100/M104)</f>
        <v>0</v>
      </c>
      <c r="P104" s="88">
        <f>N104/76997.045*100</f>
        <v>0</v>
      </c>
      <c r="Q104" s="88"/>
    </row>
    <row r="105" spans="1:17" ht="15">
      <c r="A105" s="117" t="s">
        <v>3</v>
      </c>
      <c r="B105" s="118"/>
      <c r="C105" s="118"/>
      <c r="D105" s="118"/>
      <c r="E105" s="118"/>
      <c r="F105" s="119"/>
      <c r="G105" s="51"/>
      <c r="H105" s="53"/>
      <c r="I105" s="5"/>
      <c r="J105" s="5"/>
      <c r="K105" s="5"/>
      <c r="L105" s="5"/>
      <c r="M105" s="5"/>
      <c r="N105" s="16"/>
      <c r="O105" s="69"/>
      <c r="P105" s="88"/>
      <c r="Q105" s="88"/>
    </row>
    <row r="106" spans="1:17" ht="15.75" customHeight="1" thickBot="1">
      <c r="A106" s="122" t="s">
        <v>36</v>
      </c>
      <c r="B106" s="123"/>
      <c r="C106" s="123"/>
      <c r="D106" s="123"/>
      <c r="E106" s="123"/>
      <c r="F106" s="123"/>
      <c r="G106" s="13"/>
      <c r="H106" s="10" t="s">
        <v>31</v>
      </c>
      <c r="I106" s="7"/>
      <c r="J106" s="8"/>
      <c r="K106" s="8">
        <v>2637.441</v>
      </c>
      <c r="L106" s="8"/>
      <c r="M106" s="8">
        <f>I106+K106</f>
        <v>2637.441</v>
      </c>
      <c r="N106" s="8">
        <f>J106+L106</f>
        <v>0</v>
      </c>
      <c r="O106" s="68">
        <f>(N106*100)/M106</f>
        <v>0</v>
      </c>
      <c r="P106" s="88"/>
      <c r="Q106" s="88"/>
    </row>
    <row r="107" spans="1:17" ht="15.75" thickBot="1">
      <c r="A107" s="111" t="s">
        <v>54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3"/>
      <c r="P107" s="88"/>
      <c r="Q107" s="88"/>
    </row>
    <row r="108" spans="1:17" ht="17.25">
      <c r="A108" s="114" t="s">
        <v>11</v>
      </c>
      <c r="B108" s="115"/>
      <c r="C108" s="115"/>
      <c r="D108" s="115"/>
      <c r="E108" s="115"/>
      <c r="F108" s="116"/>
      <c r="G108" s="48"/>
      <c r="H108" s="49"/>
      <c r="I108" s="3">
        <f>SUM(I127:I128)</f>
        <v>0</v>
      </c>
      <c r="J108" s="3">
        <f>SUM(J127:J128)</f>
        <v>0</v>
      </c>
      <c r="K108" s="3">
        <f>SUM(K110:K110)</f>
        <v>3000</v>
      </c>
      <c r="L108" s="3">
        <f>SUM(L110:L110)</f>
        <v>0</v>
      </c>
      <c r="M108" s="3">
        <f>SUM(M110:M110)</f>
        <v>3000</v>
      </c>
      <c r="N108" s="3">
        <f>SUM(N110:N110)</f>
        <v>0</v>
      </c>
      <c r="O108" s="64">
        <f>(N108*100/M108)</f>
        <v>0</v>
      </c>
      <c r="P108" s="88">
        <f>N108/76997.045*100</f>
        <v>0</v>
      </c>
      <c r="Q108" s="88"/>
    </row>
    <row r="109" spans="1:17" ht="18" customHeight="1">
      <c r="A109" s="117" t="s">
        <v>3</v>
      </c>
      <c r="B109" s="118"/>
      <c r="C109" s="118"/>
      <c r="D109" s="118"/>
      <c r="E109" s="118"/>
      <c r="F109" s="119"/>
      <c r="G109" s="51"/>
      <c r="H109" s="53"/>
      <c r="I109" s="5"/>
      <c r="J109" s="5"/>
      <c r="K109" s="5"/>
      <c r="L109" s="5"/>
      <c r="M109" s="5"/>
      <c r="N109" s="16"/>
      <c r="O109" s="69"/>
      <c r="P109" s="88"/>
      <c r="Q109" s="88"/>
    </row>
    <row r="110" spans="1:17" ht="15.75" customHeight="1" thickBot="1">
      <c r="A110" s="120" t="s">
        <v>35</v>
      </c>
      <c r="B110" s="121"/>
      <c r="C110" s="121"/>
      <c r="D110" s="121"/>
      <c r="E110" s="121"/>
      <c r="F110" s="121"/>
      <c r="G110" s="101"/>
      <c r="H110" s="102" t="s">
        <v>39</v>
      </c>
      <c r="I110" s="106"/>
      <c r="J110" s="106"/>
      <c r="K110" s="104">
        <v>3000</v>
      </c>
      <c r="L110" s="104"/>
      <c r="M110" s="104">
        <f>I110+K110</f>
        <v>3000</v>
      </c>
      <c r="N110" s="104">
        <f>J110+L110</f>
        <v>0</v>
      </c>
      <c r="O110" s="105">
        <f>(N110*100)/M110</f>
        <v>0</v>
      </c>
      <c r="P110" s="88"/>
      <c r="Q110" s="88"/>
    </row>
    <row r="111" spans="1:17" ht="15.75" thickBot="1">
      <c r="A111" s="134" t="s">
        <v>47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6"/>
      <c r="P111" s="88"/>
      <c r="Q111" s="88"/>
    </row>
    <row r="112" spans="1:17" ht="17.25">
      <c r="A112" s="196" t="s">
        <v>11</v>
      </c>
      <c r="B112" s="197"/>
      <c r="C112" s="197"/>
      <c r="D112" s="197"/>
      <c r="E112" s="197"/>
      <c r="F112" s="197"/>
      <c r="G112" s="74"/>
      <c r="H112" s="83"/>
      <c r="I112" s="76">
        <f aca="true" t="shared" si="18" ref="I112:N112">SUM(I114:I114)</f>
        <v>49.2</v>
      </c>
      <c r="J112" s="76">
        <f t="shared" si="18"/>
        <v>19.36</v>
      </c>
      <c r="K112" s="76">
        <f t="shared" si="18"/>
        <v>0</v>
      </c>
      <c r="L112" s="76">
        <f t="shared" si="18"/>
        <v>0</v>
      </c>
      <c r="M112" s="76">
        <f t="shared" si="18"/>
        <v>49.2</v>
      </c>
      <c r="N112" s="76">
        <f t="shared" si="18"/>
        <v>19.36</v>
      </c>
      <c r="O112" s="77">
        <f>(N112*100/M112)</f>
        <v>39.349593495934954</v>
      </c>
      <c r="P112" s="88">
        <f>N112/76997.045*100</f>
        <v>0.025143822077847273</v>
      </c>
      <c r="Q112" s="88"/>
    </row>
    <row r="113" spans="1:17" ht="15">
      <c r="A113" s="109" t="s">
        <v>3</v>
      </c>
      <c r="B113" s="110"/>
      <c r="C113" s="110"/>
      <c r="D113" s="110"/>
      <c r="E113" s="110"/>
      <c r="F113" s="110"/>
      <c r="G113" s="51"/>
      <c r="H113" s="52"/>
      <c r="I113" s="5"/>
      <c r="J113" s="5"/>
      <c r="K113" s="5"/>
      <c r="L113" s="5"/>
      <c r="M113" s="5"/>
      <c r="N113" s="5"/>
      <c r="O113" s="69"/>
      <c r="P113" s="88"/>
      <c r="Q113" s="88"/>
    </row>
    <row r="114" spans="1:17" ht="31.5" thickBot="1">
      <c r="A114" s="122" t="s">
        <v>55</v>
      </c>
      <c r="B114" s="123"/>
      <c r="C114" s="123"/>
      <c r="D114" s="123"/>
      <c r="E114" s="123"/>
      <c r="F114" s="123"/>
      <c r="G114" s="12"/>
      <c r="H114" s="21" t="s">
        <v>30</v>
      </c>
      <c r="I114" s="8">
        <v>49.2</v>
      </c>
      <c r="J114" s="8">
        <v>19.36</v>
      </c>
      <c r="K114" s="5"/>
      <c r="L114" s="5"/>
      <c r="M114" s="8">
        <f>I114+K114</f>
        <v>49.2</v>
      </c>
      <c r="N114" s="8">
        <f>J114+L114</f>
        <v>19.36</v>
      </c>
      <c r="O114" s="67">
        <f>(N114*100/M114)</f>
        <v>39.349593495934954</v>
      </c>
      <c r="P114" s="88"/>
      <c r="Q114" s="88"/>
    </row>
    <row r="115" spans="1:17" ht="15.75" thickBot="1">
      <c r="A115" s="111" t="s">
        <v>60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3"/>
      <c r="P115" s="88"/>
      <c r="Q115" s="88"/>
    </row>
    <row r="116" spans="1:17" ht="17.25">
      <c r="A116" s="114" t="s">
        <v>11</v>
      </c>
      <c r="B116" s="115"/>
      <c r="C116" s="115"/>
      <c r="D116" s="115"/>
      <c r="E116" s="115"/>
      <c r="F116" s="116"/>
      <c r="G116" s="48"/>
      <c r="H116" s="49"/>
      <c r="I116" s="3">
        <f aca="true" t="shared" si="19" ref="I116:N116">SUM(I118:I118)</f>
        <v>0</v>
      </c>
      <c r="J116" s="3">
        <f t="shared" si="19"/>
        <v>0</v>
      </c>
      <c r="K116" s="3">
        <f t="shared" si="19"/>
        <v>8000</v>
      </c>
      <c r="L116" s="3">
        <f t="shared" si="19"/>
        <v>0</v>
      </c>
      <c r="M116" s="3">
        <f t="shared" si="19"/>
        <v>8000</v>
      </c>
      <c r="N116" s="3">
        <f t="shared" si="19"/>
        <v>0</v>
      </c>
      <c r="O116" s="64">
        <f>(N116*100/M116)</f>
        <v>0</v>
      </c>
      <c r="P116" s="88">
        <f>N116/76997.045*100</f>
        <v>0</v>
      </c>
      <c r="Q116" s="88"/>
    </row>
    <row r="117" spans="1:17" ht="18" customHeight="1">
      <c r="A117" s="117" t="s">
        <v>3</v>
      </c>
      <c r="B117" s="118"/>
      <c r="C117" s="118"/>
      <c r="D117" s="118"/>
      <c r="E117" s="118"/>
      <c r="F117" s="119"/>
      <c r="G117" s="51"/>
      <c r="H117" s="53"/>
      <c r="I117" s="5"/>
      <c r="J117" s="5"/>
      <c r="K117" s="5"/>
      <c r="L117" s="5"/>
      <c r="M117" s="5"/>
      <c r="N117" s="16"/>
      <c r="O117" s="69"/>
      <c r="P117" s="88"/>
      <c r="Q117" s="88"/>
    </row>
    <row r="118" spans="1:17" ht="15.75" customHeight="1" thickBot="1">
      <c r="A118" s="120" t="s">
        <v>35</v>
      </c>
      <c r="B118" s="121"/>
      <c r="C118" s="121"/>
      <c r="D118" s="121"/>
      <c r="E118" s="121"/>
      <c r="F118" s="121"/>
      <c r="G118" s="101"/>
      <c r="H118" s="102" t="s">
        <v>39</v>
      </c>
      <c r="I118" s="106"/>
      <c r="J118" s="106"/>
      <c r="K118" s="104">
        <v>8000</v>
      </c>
      <c r="L118" s="104"/>
      <c r="M118" s="104">
        <f>I118+K118</f>
        <v>8000</v>
      </c>
      <c r="N118" s="104">
        <f>J118+L118</f>
        <v>0</v>
      </c>
      <c r="O118" s="105">
        <f>(N118*100)/M118</f>
        <v>0</v>
      </c>
      <c r="P118" s="88"/>
      <c r="Q118" s="88"/>
    </row>
    <row r="119" spans="1:17" ht="15.75" thickBot="1">
      <c r="A119" s="111" t="s">
        <v>44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3"/>
      <c r="P119" s="88"/>
      <c r="Q119" s="88"/>
    </row>
    <row r="120" spans="1:17" ht="17.25">
      <c r="A120" s="199" t="s">
        <v>11</v>
      </c>
      <c r="B120" s="200"/>
      <c r="C120" s="200"/>
      <c r="D120" s="200"/>
      <c r="E120" s="200"/>
      <c r="F120" s="201"/>
      <c r="G120" s="74"/>
      <c r="H120" s="75"/>
      <c r="I120" s="76">
        <f>SUM(I122:I122)</f>
        <v>22324.692</v>
      </c>
      <c r="J120" s="76">
        <f>SUM(J122:J122)</f>
        <v>19905.096</v>
      </c>
      <c r="K120" s="76">
        <f>SUM(K122:K122)</f>
        <v>0</v>
      </c>
      <c r="L120" s="76">
        <f>SUM(L122:L122)</f>
        <v>0</v>
      </c>
      <c r="M120" s="76">
        <f>I120+K120</f>
        <v>22324.692</v>
      </c>
      <c r="N120" s="76">
        <f>J120+L120</f>
        <v>19905.096</v>
      </c>
      <c r="O120" s="77">
        <f>N120/M120*100</f>
        <v>89.16179448298772</v>
      </c>
      <c r="P120" s="88">
        <f>N120/76997.045*100</f>
        <v>25.851766129466398</v>
      </c>
      <c r="Q120" s="88"/>
    </row>
    <row r="121" spans="1:17" ht="18" customHeight="1">
      <c r="A121" s="117" t="s">
        <v>3</v>
      </c>
      <c r="B121" s="118"/>
      <c r="C121" s="118"/>
      <c r="D121" s="118"/>
      <c r="E121" s="118"/>
      <c r="F121" s="119"/>
      <c r="G121" s="51"/>
      <c r="H121" s="53"/>
      <c r="I121" s="5"/>
      <c r="J121" s="5"/>
      <c r="K121" s="5"/>
      <c r="L121" s="5"/>
      <c r="M121" s="5"/>
      <c r="N121" s="16"/>
      <c r="O121" s="69"/>
      <c r="P121" s="88"/>
      <c r="Q121" s="88"/>
    </row>
    <row r="122" spans="1:17" s="43" customFormat="1" ht="32.25" customHeight="1" thickBot="1">
      <c r="A122" s="122" t="s">
        <v>29</v>
      </c>
      <c r="B122" s="123"/>
      <c r="C122" s="123"/>
      <c r="D122" s="123"/>
      <c r="E122" s="123"/>
      <c r="F122" s="123"/>
      <c r="G122" s="12"/>
      <c r="H122" s="10" t="s">
        <v>30</v>
      </c>
      <c r="I122" s="19">
        <v>22324.692</v>
      </c>
      <c r="J122" s="19">
        <v>19905.096</v>
      </c>
      <c r="K122" s="19"/>
      <c r="L122" s="19"/>
      <c r="M122" s="19">
        <f>I122+K122</f>
        <v>22324.692</v>
      </c>
      <c r="N122" s="19">
        <f>J122+L122</f>
        <v>19905.096</v>
      </c>
      <c r="O122" s="56">
        <f>(N122*100/M122)</f>
        <v>89.16179448298773</v>
      </c>
      <c r="P122" s="92"/>
      <c r="Q122" s="92"/>
    </row>
    <row r="123" spans="1:17" ht="15.75" thickBot="1">
      <c r="A123" s="111" t="s">
        <v>45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3"/>
      <c r="P123" s="88"/>
      <c r="Q123" s="88"/>
    </row>
    <row r="124" spans="1:17" ht="17.25">
      <c r="A124" s="114" t="s">
        <v>11</v>
      </c>
      <c r="B124" s="115"/>
      <c r="C124" s="115"/>
      <c r="D124" s="115"/>
      <c r="E124" s="115"/>
      <c r="F124" s="116"/>
      <c r="G124" s="48"/>
      <c r="H124" s="49"/>
      <c r="I124" s="3">
        <f aca="true" t="shared" si="20" ref="I124:N124">I126</f>
        <v>0</v>
      </c>
      <c r="J124" s="3">
        <f t="shared" si="20"/>
        <v>0</v>
      </c>
      <c r="K124" s="3">
        <f t="shared" si="20"/>
        <v>10063.68</v>
      </c>
      <c r="L124" s="3">
        <f t="shared" si="20"/>
        <v>7466.309</v>
      </c>
      <c r="M124" s="3">
        <f t="shared" si="20"/>
        <v>10063.68</v>
      </c>
      <c r="N124" s="50">
        <f t="shared" si="20"/>
        <v>7466.309</v>
      </c>
      <c r="O124" s="64">
        <f>(N124*100)/M124</f>
        <v>74.19064397914083</v>
      </c>
      <c r="P124" s="88">
        <f>N124/76997.045*100</f>
        <v>9.69687732821435</v>
      </c>
      <c r="Q124" s="88"/>
    </row>
    <row r="125" spans="1:17" ht="18" customHeight="1">
      <c r="A125" s="117" t="s">
        <v>3</v>
      </c>
      <c r="B125" s="118"/>
      <c r="C125" s="118"/>
      <c r="D125" s="118"/>
      <c r="E125" s="118"/>
      <c r="F125" s="119"/>
      <c r="G125" s="51"/>
      <c r="H125" s="53"/>
      <c r="I125" s="5"/>
      <c r="J125" s="5"/>
      <c r="K125" s="5"/>
      <c r="L125" s="5"/>
      <c r="M125" s="5"/>
      <c r="N125" s="16"/>
      <c r="O125" s="69"/>
      <c r="P125" s="88"/>
      <c r="Q125" s="88"/>
    </row>
    <row r="126" spans="1:17" ht="31.5" thickBot="1">
      <c r="A126" s="122" t="s">
        <v>32</v>
      </c>
      <c r="B126" s="123"/>
      <c r="C126" s="123"/>
      <c r="D126" s="123"/>
      <c r="E126" s="123"/>
      <c r="F126" s="123"/>
      <c r="G126" s="12"/>
      <c r="H126" s="10" t="s">
        <v>33</v>
      </c>
      <c r="I126" s="7"/>
      <c r="J126" s="8"/>
      <c r="K126" s="8">
        <v>10063.68</v>
      </c>
      <c r="L126" s="8">
        <v>7466.309</v>
      </c>
      <c r="M126" s="8">
        <f>I126+K126</f>
        <v>10063.68</v>
      </c>
      <c r="N126" s="8">
        <f>J126+L126</f>
        <v>7466.309</v>
      </c>
      <c r="O126" s="68">
        <f>(N126*100)/M126</f>
        <v>74.19064397914083</v>
      </c>
      <c r="P126" s="88"/>
      <c r="Q126" s="88"/>
    </row>
    <row r="127" spans="1:17" s="87" customFormat="1" ht="22.5" customHeight="1" hidden="1">
      <c r="A127" s="125" t="s">
        <v>1</v>
      </c>
      <c r="B127" s="126"/>
      <c r="C127" s="126"/>
      <c r="D127" s="126"/>
      <c r="E127" s="126"/>
      <c r="F127" s="127"/>
      <c r="G127" s="131" t="s">
        <v>8</v>
      </c>
      <c r="H127" s="143" t="s">
        <v>17</v>
      </c>
      <c r="I127" s="142" t="s">
        <v>0</v>
      </c>
      <c r="J127" s="127"/>
      <c r="K127" s="142" t="s">
        <v>10</v>
      </c>
      <c r="L127" s="127"/>
      <c r="M127" s="142" t="s">
        <v>5</v>
      </c>
      <c r="N127" s="127"/>
      <c r="O127" s="137" t="s">
        <v>18</v>
      </c>
      <c r="P127" s="93"/>
      <c r="Q127" s="93"/>
    </row>
    <row r="128" spans="1:17" ht="36" customHeight="1" hidden="1">
      <c r="A128" s="125"/>
      <c r="B128" s="126"/>
      <c r="C128" s="126"/>
      <c r="D128" s="126"/>
      <c r="E128" s="126"/>
      <c r="F128" s="127"/>
      <c r="G128" s="132"/>
      <c r="H128" s="144"/>
      <c r="I128" s="139" t="s">
        <v>51</v>
      </c>
      <c r="J128" s="139" t="s">
        <v>52</v>
      </c>
      <c r="K128" s="139" t="s">
        <v>51</v>
      </c>
      <c r="L128" s="139" t="s">
        <v>52</v>
      </c>
      <c r="M128" s="139" t="s">
        <v>51</v>
      </c>
      <c r="N128" s="139" t="s">
        <v>52</v>
      </c>
      <c r="O128" s="137"/>
      <c r="P128" s="88"/>
      <c r="Q128" s="88"/>
    </row>
    <row r="129" spans="1:17" ht="12.75" customHeight="1" hidden="1">
      <c r="A129" s="125"/>
      <c r="B129" s="126"/>
      <c r="C129" s="126"/>
      <c r="D129" s="126"/>
      <c r="E129" s="126"/>
      <c r="F129" s="127"/>
      <c r="G129" s="132"/>
      <c r="H129" s="144"/>
      <c r="I129" s="140"/>
      <c r="J129" s="140"/>
      <c r="K129" s="140"/>
      <c r="L129" s="140"/>
      <c r="M129" s="140"/>
      <c r="N129" s="140"/>
      <c r="O129" s="137"/>
      <c r="P129" s="88"/>
      <c r="Q129" s="88"/>
    </row>
    <row r="130" spans="1:17" ht="9" customHeight="1" hidden="1" thickBot="1">
      <c r="A130" s="128"/>
      <c r="B130" s="129"/>
      <c r="C130" s="129"/>
      <c r="D130" s="129"/>
      <c r="E130" s="129"/>
      <c r="F130" s="130"/>
      <c r="G130" s="133"/>
      <c r="H130" s="145"/>
      <c r="I130" s="141"/>
      <c r="J130" s="141"/>
      <c r="K130" s="141"/>
      <c r="L130" s="141"/>
      <c r="M130" s="141"/>
      <c r="N130" s="141"/>
      <c r="O130" s="138"/>
      <c r="P130" s="88"/>
      <c r="Q130" s="88"/>
    </row>
    <row r="131" spans="1:17" ht="14.25" hidden="1" thickBot="1">
      <c r="A131" s="151">
        <v>1</v>
      </c>
      <c r="B131" s="152"/>
      <c r="C131" s="152"/>
      <c r="D131" s="152"/>
      <c r="E131" s="152"/>
      <c r="F131" s="152"/>
      <c r="G131" s="41">
        <v>2</v>
      </c>
      <c r="H131" s="41">
        <v>3</v>
      </c>
      <c r="I131" s="41">
        <v>4</v>
      </c>
      <c r="J131" s="41">
        <v>5</v>
      </c>
      <c r="K131" s="41">
        <v>6</v>
      </c>
      <c r="L131" s="41">
        <v>7</v>
      </c>
      <c r="M131" s="41">
        <v>8</v>
      </c>
      <c r="N131" s="42">
        <v>9</v>
      </c>
      <c r="O131" s="54">
        <v>10</v>
      </c>
      <c r="P131" s="88"/>
      <c r="Q131" s="88"/>
    </row>
    <row r="132" spans="1:17" ht="15.75" thickBot="1">
      <c r="A132" s="111" t="s">
        <v>46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3"/>
      <c r="P132" s="88"/>
      <c r="Q132" s="88"/>
    </row>
    <row r="133" spans="1:17" ht="17.25">
      <c r="A133" s="114" t="s">
        <v>11</v>
      </c>
      <c r="B133" s="115"/>
      <c r="C133" s="115"/>
      <c r="D133" s="115"/>
      <c r="E133" s="115"/>
      <c r="F133" s="116"/>
      <c r="G133" s="48"/>
      <c r="H133" s="49"/>
      <c r="I133" s="3">
        <f>I136</f>
        <v>0</v>
      </c>
      <c r="J133" s="3">
        <f>J136</f>
        <v>0</v>
      </c>
      <c r="K133" s="3">
        <f>K136+K135</f>
        <v>496.36</v>
      </c>
      <c r="L133" s="3">
        <f>L136+L135</f>
        <v>0</v>
      </c>
      <c r="M133" s="3">
        <f>M136+M135</f>
        <v>496.36</v>
      </c>
      <c r="N133" s="3">
        <f>N136+N135</f>
        <v>0</v>
      </c>
      <c r="O133" s="64">
        <f>(N133*100)/M133</f>
        <v>0</v>
      </c>
      <c r="P133" s="88">
        <f>N133/76997.045*100</f>
        <v>0</v>
      </c>
      <c r="Q133" s="88"/>
    </row>
    <row r="134" spans="1:17" ht="18" customHeight="1">
      <c r="A134" s="117" t="s">
        <v>3</v>
      </c>
      <c r="B134" s="118"/>
      <c r="C134" s="118"/>
      <c r="D134" s="118"/>
      <c r="E134" s="118"/>
      <c r="F134" s="119"/>
      <c r="G134" s="51"/>
      <c r="H134" s="53"/>
      <c r="I134" s="5"/>
      <c r="J134" s="5"/>
      <c r="K134" s="5"/>
      <c r="L134" s="5"/>
      <c r="M134" s="5"/>
      <c r="N134" s="16"/>
      <c r="O134" s="69"/>
      <c r="P134" s="88"/>
      <c r="Q134" s="88"/>
    </row>
    <row r="135" spans="1:17" ht="18" customHeight="1">
      <c r="A135" s="122" t="s">
        <v>34</v>
      </c>
      <c r="B135" s="123"/>
      <c r="C135" s="123"/>
      <c r="D135" s="123"/>
      <c r="E135" s="123"/>
      <c r="F135" s="123"/>
      <c r="G135" s="12"/>
      <c r="H135" s="10" t="s">
        <v>25</v>
      </c>
      <c r="I135" s="5"/>
      <c r="J135" s="5"/>
      <c r="K135" s="5">
        <v>96.36</v>
      </c>
      <c r="L135" s="5"/>
      <c r="M135" s="8">
        <f>I135+K135</f>
        <v>96.36</v>
      </c>
      <c r="N135" s="16"/>
      <c r="O135" s="69"/>
      <c r="P135" s="88"/>
      <c r="Q135" s="88"/>
    </row>
    <row r="136" spans="1:17" ht="31.5" thickBot="1">
      <c r="A136" s="146" t="s">
        <v>32</v>
      </c>
      <c r="B136" s="147"/>
      <c r="C136" s="147"/>
      <c r="D136" s="147"/>
      <c r="E136" s="147"/>
      <c r="F136" s="147"/>
      <c r="G136" s="78"/>
      <c r="H136" s="70" t="s">
        <v>33</v>
      </c>
      <c r="I136" s="71"/>
      <c r="J136" s="72"/>
      <c r="K136" s="72">
        <v>400</v>
      </c>
      <c r="L136" s="72"/>
      <c r="M136" s="72">
        <f>I136+K136</f>
        <v>400</v>
      </c>
      <c r="N136" s="72">
        <f>J136+L136</f>
        <v>0</v>
      </c>
      <c r="O136" s="73">
        <f>(N136*100)/M136</f>
        <v>0</v>
      </c>
      <c r="P136" s="88"/>
      <c r="Q136" s="88"/>
    </row>
    <row r="138" spans="1:16" s="95" customFormat="1" ht="18">
      <c r="A138" s="124" t="s">
        <v>56</v>
      </c>
      <c r="B138" s="124"/>
      <c r="C138" s="124"/>
      <c r="D138" s="124"/>
      <c r="E138" s="124"/>
      <c r="F138" s="124"/>
      <c r="G138" s="124"/>
      <c r="H138" s="124"/>
      <c r="I138" s="124"/>
      <c r="P138" s="96"/>
    </row>
    <row r="139" spans="1:13" ht="18">
      <c r="A139" s="124"/>
      <c r="B139" s="124"/>
      <c r="C139" s="124"/>
      <c r="D139" s="124"/>
      <c r="E139" s="124"/>
      <c r="F139" s="124"/>
      <c r="G139" s="124"/>
      <c r="H139" s="124"/>
      <c r="I139" s="124"/>
      <c r="K139" s="98"/>
      <c r="L139" s="98"/>
      <c r="M139" s="95" t="s">
        <v>57</v>
      </c>
    </row>
    <row r="140" spans="1:13" ht="9.75" customHeight="1">
      <c r="A140" s="97"/>
      <c r="B140" s="97"/>
      <c r="C140" s="97"/>
      <c r="D140" s="97"/>
      <c r="E140" s="97"/>
      <c r="F140" s="97"/>
      <c r="G140" s="97"/>
      <c r="H140" s="97"/>
      <c r="I140" s="97"/>
      <c r="K140" s="81"/>
      <c r="L140" s="81"/>
      <c r="M140" s="95"/>
    </row>
    <row r="141" ht="12.75">
      <c r="A141" s="25" t="s">
        <v>50</v>
      </c>
    </row>
  </sheetData>
  <sheetProtection/>
  <mergeCells count="174">
    <mergeCell ref="A53:F53"/>
    <mergeCell ref="A54:F54"/>
    <mergeCell ref="A67:F70"/>
    <mergeCell ref="A47:O47"/>
    <mergeCell ref="A48:F48"/>
    <mergeCell ref="A49:F49"/>
    <mergeCell ref="A50:F50"/>
    <mergeCell ref="A51:O51"/>
    <mergeCell ref="A52:F52"/>
    <mergeCell ref="A63:O63"/>
    <mergeCell ref="A64:F64"/>
    <mergeCell ref="A65:F65"/>
    <mergeCell ref="A66:F66"/>
    <mergeCell ref="A85:O85"/>
    <mergeCell ref="A86:F86"/>
    <mergeCell ref="G67:G70"/>
    <mergeCell ref="H67:H70"/>
    <mergeCell ref="I67:J67"/>
    <mergeCell ref="K67:L67"/>
    <mergeCell ref="A123:O123"/>
    <mergeCell ref="A124:F124"/>
    <mergeCell ref="A125:F125"/>
    <mergeCell ref="A126:F126"/>
    <mergeCell ref="N99:N101"/>
    <mergeCell ref="A102:F102"/>
    <mergeCell ref="A119:O119"/>
    <mergeCell ref="A120:F120"/>
    <mergeCell ref="A121:F121"/>
    <mergeCell ref="A122:F122"/>
    <mergeCell ref="A117:F117"/>
    <mergeCell ref="A118:F118"/>
    <mergeCell ref="A98:F101"/>
    <mergeCell ref="G98:G101"/>
    <mergeCell ref="H98:H101"/>
    <mergeCell ref="A115:O115"/>
    <mergeCell ref="A116:F116"/>
    <mergeCell ref="I98:J98"/>
    <mergeCell ref="K98:L98"/>
    <mergeCell ref="M98:N98"/>
    <mergeCell ref="O98:O101"/>
    <mergeCell ref="I99:I101"/>
    <mergeCell ref="A112:F112"/>
    <mergeCell ref="A135:F135"/>
    <mergeCell ref="M67:N67"/>
    <mergeCell ref="O67:O70"/>
    <mergeCell ref="I68:I70"/>
    <mergeCell ref="J68:J70"/>
    <mergeCell ref="K68:K70"/>
    <mergeCell ref="L68:L70"/>
    <mergeCell ref="M68:M70"/>
    <mergeCell ref="N68:N70"/>
    <mergeCell ref="A71:F71"/>
    <mergeCell ref="A89:O89"/>
    <mergeCell ref="A90:F90"/>
    <mergeCell ref="A91:F91"/>
    <mergeCell ref="A76:F76"/>
    <mergeCell ref="A84:F84"/>
    <mergeCell ref="A75:F75"/>
    <mergeCell ref="A88:F88"/>
    <mergeCell ref="A92:F92"/>
    <mergeCell ref="A97:F97"/>
    <mergeCell ref="A93:O93"/>
    <mergeCell ref="A96:F96"/>
    <mergeCell ref="F10:L10"/>
    <mergeCell ref="H13:H16"/>
    <mergeCell ref="H11:M11"/>
    <mergeCell ref="I35:I37"/>
    <mergeCell ref="A21:F21"/>
    <mergeCell ref="A23:F23"/>
    <mergeCell ref="G13:G16"/>
    <mergeCell ref="A9:O9"/>
    <mergeCell ref="J14:J16"/>
    <mergeCell ref="K14:K16"/>
    <mergeCell ref="M14:M16"/>
    <mergeCell ref="I13:J13"/>
    <mergeCell ref="I14:I16"/>
    <mergeCell ref="K13:L13"/>
    <mergeCell ref="O13:O16"/>
    <mergeCell ref="N14:N16"/>
    <mergeCell ref="A22:F22"/>
    <mergeCell ref="A19:F19"/>
    <mergeCell ref="L14:L16"/>
    <mergeCell ref="L1:N1"/>
    <mergeCell ref="L2:N2"/>
    <mergeCell ref="L3:N3"/>
    <mergeCell ref="A18:O18"/>
    <mergeCell ref="A17:F17"/>
    <mergeCell ref="M13:N13"/>
    <mergeCell ref="A40:F40"/>
    <mergeCell ref="A8:O8"/>
    <mergeCell ref="A29:F29"/>
    <mergeCell ref="A26:F26"/>
    <mergeCell ref="A13:F16"/>
    <mergeCell ref="A27:F27"/>
    <mergeCell ref="A28:F28"/>
    <mergeCell ref="A24:F24"/>
    <mergeCell ref="A25:F25"/>
    <mergeCell ref="A20:F20"/>
    <mergeCell ref="A41:F41"/>
    <mergeCell ref="A56:F56"/>
    <mergeCell ref="A55:O55"/>
    <mergeCell ref="L35:L37"/>
    <mergeCell ref="M35:M37"/>
    <mergeCell ref="I34:J34"/>
    <mergeCell ref="J35:J37"/>
    <mergeCell ref="A42:F42"/>
    <mergeCell ref="A46:F46"/>
    <mergeCell ref="A43:F43"/>
    <mergeCell ref="O34:O37"/>
    <mergeCell ref="A34:F37"/>
    <mergeCell ref="K34:L34"/>
    <mergeCell ref="M34:N34"/>
    <mergeCell ref="H34:H37"/>
    <mergeCell ref="K35:K37"/>
    <mergeCell ref="A38:F38"/>
    <mergeCell ref="N35:N37"/>
    <mergeCell ref="A39:O39"/>
    <mergeCell ref="G34:G37"/>
    <mergeCell ref="A30:F30"/>
    <mergeCell ref="A73:F73"/>
    <mergeCell ref="A58:F58"/>
    <mergeCell ref="A57:F57"/>
    <mergeCell ref="A45:F45"/>
    <mergeCell ref="A44:F44"/>
    <mergeCell ref="A133:F133"/>
    <mergeCell ref="A132:O132"/>
    <mergeCell ref="A72:O72"/>
    <mergeCell ref="A80:F80"/>
    <mergeCell ref="A114:F114"/>
    <mergeCell ref="A131:F131"/>
    <mergeCell ref="A81:O81"/>
    <mergeCell ref="K127:L127"/>
    <mergeCell ref="M128:M130"/>
    <mergeCell ref="A79:F79"/>
    <mergeCell ref="A103:O103"/>
    <mergeCell ref="A104:F104"/>
    <mergeCell ref="A105:F105"/>
    <mergeCell ref="A87:F87"/>
    <mergeCell ref="A134:F134"/>
    <mergeCell ref="A136:F136"/>
    <mergeCell ref="J99:J101"/>
    <mergeCell ref="K99:K101"/>
    <mergeCell ref="L99:L101"/>
    <mergeCell ref="M99:M101"/>
    <mergeCell ref="A111:O111"/>
    <mergeCell ref="O127:O130"/>
    <mergeCell ref="I128:I130"/>
    <mergeCell ref="J128:J130"/>
    <mergeCell ref="K128:K130"/>
    <mergeCell ref="L128:L130"/>
    <mergeCell ref="I127:J127"/>
    <mergeCell ref="M127:N127"/>
    <mergeCell ref="H127:H130"/>
    <mergeCell ref="N128:N130"/>
    <mergeCell ref="A95:F95"/>
    <mergeCell ref="A106:F106"/>
    <mergeCell ref="A94:F94"/>
    <mergeCell ref="A138:I139"/>
    <mergeCell ref="A107:O107"/>
    <mergeCell ref="A108:F108"/>
    <mergeCell ref="A109:F109"/>
    <mergeCell ref="A110:F110"/>
    <mergeCell ref="A127:F130"/>
    <mergeCell ref="G127:G130"/>
    <mergeCell ref="A113:F113"/>
    <mergeCell ref="A59:O59"/>
    <mergeCell ref="A60:F60"/>
    <mergeCell ref="A61:F61"/>
    <mergeCell ref="A62:F62"/>
    <mergeCell ref="A82:F82"/>
    <mergeCell ref="A83:F83"/>
    <mergeCell ref="A78:F78"/>
    <mergeCell ref="A74:F74"/>
    <mergeCell ref="A77:F77"/>
  </mergeCells>
  <printOptions horizontalCentered="1"/>
  <pageMargins left="0.1968503937007874" right="0.1968503937007874" top="0.7874015748031497" bottom="0.1968503937007874" header="0.5118110236220472" footer="0.31496062992125984"/>
  <pageSetup horizontalDpi="600" verticalDpi="600" orientation="landscape" paperSize="9" scale="77" r:id="rId1"/>
  <rowBreaks count="3" manualBreakCount="3">
    <brk id="32" max="255" man="1"/>
    <brk id="66" max="14" man="1"/>
    <brk id="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2023-03-21T09:31:06Z</cp:lastPrinted>
  <dcterms:created xsi:type="dcterms:W3CDTF">2018-03-12T13:41:54Z</dcterms:created>
  <dcterms:modified xsi:type="dcterms:W3CDTF">2024-03-14T06:19:14Z</dcterms:modified>
  <cp:category/>
  <cp:version/>
  <cp:contentType/>
  <cp:contentStatus/>
</cp:coreProperties>
</file>