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9432" windowHeight="12096" activeTab="1"/>
  </bookViews>
  <sheets>
    <sheet name="додаток 1" sheetId="1" r:id="rId1"/>
    <sheet name="додаток 3" sheetId="2" r:id="rId2"/>
  </sheets>
  <definedNames>
    <definedName name="_xlnm.Print_Area" localSheetId="0">'додаток 1'!$A$1:$O$151</definedName>
  </definedNames>
  <calcPr fullCalcOnLoad="1"/>
</workbook>
</file>

<file path=xl/sharedStrings.xml><?xml version="1.0" encoding="utf-8"?>
<sst xmlns="http://schemas.openxmlformats.org/spreadsheetml/2006/main" count="305" uniqueCount="123">
  <si>
    <t>Загальний фонд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</si>
  <si>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</si>
  <si>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за кодами економічної класифікації видатків бюджету або класифікації кредитування бюджету</t>
  </si>
  <si>
    <t>з них:</t>
  </si>
  <si>
    <t>(Найменування головного розпорядника коштів державного бюджету)</t>
  </si>
  <si>
    <t>Разом</t>
  </si>
  <si>
    <t>тис грн.</t>
  </si>
  <si>
    <t>Наказ Міністерства фінансів України</t>
  </si>
  <si>
    <t>Код функціональної класифікації видатків та кредитування бюджету</t>
  </si>
  <si>
    <t>ЗАТВЕРДЖЕНО</t>
  </si>
  <si>
    <t>Спеціальний фонд</t>
  </si>
  <si>
    <t>Видатки всього</t>
  </si>
  <si>
    <t xml:space="preserve">01 грудня 2010 р.  №1489   </t>
  </si>
  <si>
    <t xml:space="preserve">Інформація </t>
  </si>
  <si>
    <t>про бюджет за бюджетними програмами з деталізацією</t>
  </si>
  <si>
    <t>Управління житлово-комунального господарства виконавчого комітету Коростенської міської ради</t>
  </si>
  <si>
    <t>Додаток 1</t>
  </si>
  <si>
    <t>Найменування згідно з  програмною класифікацією видатків та кредитування бюджету</t>
  </si>
  <si>
    <t xml:space="preserve">Відсоток виконання </t>
  </si>
  <si>
    <t xml:space="preserve">2110 </t>
  </si>
  <si>
    <t xml:space="preserve">Оплата працi </t>
  </si>
  <si>
    <t xml:space="preserve">2120 </t>
  </si>
  <si>
    <t>Нарахування на оплату праці</t>
  </si>
  <si>
    <t>Предмети, матеріали, обладнання та інвентар</t>
  </si>
  <si>
    <t xml:space="preserve">2210 </t>
  </si>
  <si>
    <t>Оплата послуг (крім комунальних)</t>
  </si>
  <si>
    <t xml:space="preserve">2240  </t>
  </si>
  <si>
    <t xml:space="preserve">2250 </t>
  </si>
  <si>
    <t>Видатки на вiдрядження</t>
  </si>
  <si>
    <t>Придбання обладнання i предметiв довгострокового користування</t>
  </si>
  <si>
    <t xml:space="preserve">2610 </t>
  </si>
  <si>
    <t>Субсидiї та поточнi трансферти пiдприємствам (установам, органiзацiям)</t>
  </si>
  <si>
    <t>Реконструкція та реставрація</t>
  </si>
  <si>
    <t xml:space="preserve">3210 </t>
  </si>
  <si>
    <t>Капiтальнi трансферти пiдприємствам (установам, органiзацiям)</t>
  </si>
  <si>
    <t xml:space="preserve">2240 </t>
  </si>
  <si>
    <t xml:space="preserve">3110 </t>
  </si>
  <si>
    <t xml:space="preserve">3130 </t>
  </si>
  <si>
    <t xml:space="preserve">3140 </t>
  </si>
  <si>
    <t>Разом за КПКВК</t>
  </si>
  <si>
    <t xml:space="preserve">1210160  Керівництво і управління у відповідній сфері у містах (місті Києві), селищах, селах, об’єднаних територіальних громадах </t>
  </si>
  <si>
    <t>Капiтальний ремонт</t>
  </si>
  <si>
    <t>1216012 Забезпечення діяльності з виробництва, транспортування, постачання теплової енергії</t>
  </si>
  <si>
    <t>1216030 Організація благоустрою нгаселених пунтків</t>
  </si>
  <si>
    <t>1216090  Інша діяльність у сфері житлово-комунального господарства</t>
  </si>
  <si>
    <t>1217310 Будівництво об’єктів житлово-комунального господарства</t>
  </si>
  <si>
    <t>1217461  Утримання та розвиток автомобільних доріг та дорожньої інфраструктури  за рахунок коштів місцевого бюджету</t>
  </si>
  <si>
    <t>1217670  Внески до статутного капіталу суб'єктів господарювання</t>
  </si>
  <si>
    <t>1218312 Утилізація відходів</t>
  </si>
  <si>
    <t>01.12.2010 N 1489 </t>
  </si>
  <si>
    <t>(найменування головного розпорядника коштів державного бюджету)</t>
  </si>
  <si>
    <t>Код державної цільової програми </t>
  </si>
  <si>
    <t>Назва державної цільової програми </t>
  </si>
  <si>
    <t>Код програмної класифікації видатків та кредитування бюджету </t>
  </si>
  <si>
    <t>Найменування згідно з програмною класифікацією видатків та кредитування бюджету </t>
  </si>
  <si>
    <t>Затверджено на звітний період </t>
  </si>
  <si>
    <t>Виконано за звітний період </t>
  </si>
  <si>
    <t>загальний фонд </t>
  </si>
  <si>
    <t>спеціальний фонд </t>
  </si>
  <si>
    <t>разом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</si>
  <si>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</si>
  <si>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</si>
  <si>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</si>
  <si>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</si>
  <si>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</si>
  <si>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</si>
  <si>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</si>
  <si>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</si>
  <si>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</si>
  <si>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</si>
  <si>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тис. грн.</t>
  </si>
  <si>
    <t>Забезпечення діяльності з виробництва, транспортування, постачання теплової енергії</t>
  </si>
  <si>
    <t>Організація благоустрою населених пунтків</t>
  </si>
  <si>
    <t>Інша діяльність у сфері житлово-комунального господарства</t>
  </si>
  <si>
    <t>Будівництво об’єктів житлово-комунального господарства</t>
  </si>
  <si>
    <t>Утримання та розвиток автомобільних доріг та дорожньої інфраструктури  за рахунок коштів місцевого бюджету</t>
  </si>
  <si>
    <t>Внески до статутного капіталу суб'єктів господарювання</t>
  </si>
  <si>
    <t>Утилізація відходів</t>
  </si>
  <si>
    <t>Інформація про виконання видатків на реалізацію місцевих (регіональних)  цільових програм,                                                                                                               які виконуються в межах бюджетної програми</t>
  </si>
  <si>
    <t>1217370  Реалізація інших заходів щодо соціально-економічного розвитку територій</t>
  </si>
  <si>
    <t>Реалізація інших заходів щодо соціально економічного розвитку територій</t>
  </si>
  <si>
    <t>Додаток 3</t>
  </si>
  <si>
    <t>2280</t>
  </si>
  <si>
    <t>Дослідження і розробки, окремі заходи  по реалізації державних (регіональних) програм</t>
  </si>
  <si>
    <t>Вик. ЗосимчукЛ. 963698</t>
  </si>
  <si>
    <t>План на 2020 рік з урахуванням внесених змін</t>
  </si>
  <si>
    <t>Касове виконання за 2020 рік</t>
  </si>
  <si>
    <t>3110</t>
  </si>
  <si>
    <t>1216040 Заходи, пов’язані з поліпшенням питної води</t>
  </si>
  <si>
    <t>1217330 Будівництво інших об’єктів комунальної власності</t>
  </si>
  <si>
    <t>1217363 Виконання інвестиційних проектів в рамках здійснення заходів щодо соціально-економічного розвитку окремих територій</t>
  </si>
  <si>
    <t>Придбання обладнання і предметів довгострокового користування</t>
  </si>
  <si>
    <t>2610</t>
  </si>
  <si>
    <t>Заступник начальника управління з фінансових питань -                                                                                                                    начальник відділу - головний бухгалтер</t>
  </si>
  <si>
    <t>Ольга ГОРБАНЬ</t>
  </si>
  <si>
    <t>Заходи, пов’язані з поліпшенням питної води</t>
  </si>
  <si>
    <t>Будівництво інших об’єктів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</si>
  <si>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</si>
  <si>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за 2021 рік</t>
  </si>
  <si>
    <t>1216013 Забезпечення діяльності водопровідно-каналізаційного господарства</t>
  </si>
  <si>
    <t>3120</t>
  </si>
  <si>
    <t>Капiтальне будівництво</t>
  </si>
  <si>
    <t>2250</t>
  </si>
  <si>
    <t>План на 2021 рік з урахуванням внесених змін</t>
  </si>
  <si>
    <t>Касове виконання за 2021 рік</t>
  </si>
  <si>
    <t>1217324 Будівництво установ  та закладів культури</t>
  </si>
  <si>
    <t>1217322 Будівництво медичних установ  та закладів</t>
  </si>
  <si>
    <t>1217321 Будівництво освітніх установ  та закладів</t>
  </si>
  <si>
    <t>КПКВК  1216072 Погашення 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</t>
  </si>
  <si>
    <t>1217380  Виконання інвестиційних проектів за рахунок інших субвенцій з державного бюджету</t>
  </si>
  <si>
    <t>Забезпечення діяльності водопровідно-каналізаційного господарства</t>
  </si>
  <si>
    <t>Будівництво освітніх установ та закладів</t>
  </si>
  <si>
    <t>Програма розвитку освіти Коростенської міської територіальної громади на 2021 - 2025 роки</t>
  </si>
  <si>
    <t>Будівництво медичних установ та закладів</t>
  </si>
  <si>
    <t>Міська програма розвитку та підтримки  галузі охорони здоров’я на 2020 - 2022 роки</t>
  </si>
  <si>
    <t>Будівництво установ та закладів культури</t>
  </si>
  <si>
    <t>Комплексна програма розвитку культури і туризму Коростенської міської територіальної громади на 2017 - 2021 роки</t>
  </si>
  <si>
    <t>Програма розвитку житлово-комунального господарства Коростенської міської територіальної громади на 2017-2021 роки</t>
  </si>
  <si>
    <t>Програма благоустрою Коростенської міської територіальної громади  на 2018-2021 роки</t>
  </si>
  <si>
    <t>Екологічна програма Коростенської міської територіальної громади на 2019-2021 роки</t>
  </si>
  <si>
    <t>Програма економічного і соціального розвитку Коростенської міської територіальної громади  на 2021 рік</t>
  </si>
  <si>
    <t>Програма розвитку автоматизованої інформаційної системи  Коростенської міської територіальної громади на 2021-2023 роки</t>
  </si>
  <si>
    <t>Програма розвитку органів самоорганізації населення в місті Коростені на 2021-2024 роки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</si>
</sst>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u val="single"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.5"/>
      <color theme="1"/>
      <name val="Times New Roman"/>
      <family val="1"/>
    </font>
    <font>
      <b/>
      <u val="single"/>
      <sz val="16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" fillId="19" borderId="1" applyNumberFormat="0" applyAlignment="0" applyProtection="0"/>
    <xf numFmtId="0" fontId="41" fillId="39" borderId="2" applyNumberFormat="0" applyAlignment="0" applyProtection="0"/>
    <xf numFmtId="0" fontId="42" fillId="40" borderId="3" applyNumberFormat="0" applyAlignment="0" applyProtection="0"/>
    <xf numFmtId="0" fontId="43" fillId="40" borderId="2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45" fillId="0" borderId="8" applyNumberFormat="0" applyFill="0" applyAlignment="0" applyProtection="0"/>
    <xf numFmtId="0" fontId="9" fillId="41" borderId="9" applyNumberFormat="0" applyAlignment="0" applyProtection="0"/>
    <xf numFmtId="0" fontId="46" fillId="42" borderId="10" applyNumberFormat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11" fillId="44" borderId="1" applyNumberFormat="0" applyAlignment="0" applyProtection="0"/>
    <xf numFmtId="0" fontId="49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50" fillId="45" borderId="0" applyNumberFormat="0" applyBorder="0" applyAlignment="0" applyProtection="0"/>
    <xf numFmtId="0" fontId="13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7" borderId="12" applyNumberFormat="0" applyFon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4" fillId="44" borderId="14" applyNumberFormat="0" applyAlignment="0" applyProtection="0"/>
    <xf numFmtId="0" fontId="52" fillId="0" borderId="15" applyNumberFormat="0" applyFill="0" applyAlignment="0" applyProtection="0"/>
    <xf numFmtId="0" fontId="15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8" borderId="0" applyNumberFormat="0" applyBorder="0" applyAlignment="0" applyProtection="0"/>
  </cellStyleXfs>
  <cellXfs count="263">
    <xf numFmtId="0" fontId="0" fillId="0" borderId="0" xfId="0" applyAlignment="1">
      <alignment/>
    </xf>
    <xf numFmtId="49" fontId="21" fillId="0" borderId="16" xfId="0" applyNumberFormat="1" applyFont="1" applyFill="1" applyBorder="1" applyAlignment="1" applyProtection="1">
      <alignment horizontal="center"/>
      <protection/>
    </xf>
    <xf numFmtId="49" fontId="21" fillId="0" borderId="17" xfId="0" applyNumberFormat="1" applyFont="1" applyBorder="1" applyAlignment="1">
      <alignment horizontal="center"/>
    </xf>
    <xf numFmtId="173" fontId="21" fillId="19" borderId="16" xfId="0" applyNumberFormat="1" applyFont="1" applyFill="1" applyBorder="1" applyAlignment="1" applyProtection="1">
      <alignment horizontal="right"/>
      <protection/>
    </xf>
    <xf numFmtId="49" fontId="21" fillId="0" borderId="18" xfId="0" applyNumberFormat="1" applyFont="1" applyFill="1" applyBorder="1" applyAlignment="1" applyProtection="1">
      <alignment horizontal="center"/>
      <protection/>
    </xf>
    <xf numFmtId="173" fontId="18" fillId="0" borderId="18" xfId="0" applyNumberFormat="1" applyFont="1" applyFill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173" fontId="22" fillId="0" borderId="18" xfId="0" applyNumberFormat="1" applyFont="1" applyFill="1" applyBorder="1" applyAlignment="1" applyProtection="1">
      <alignment horizontal="right" vertical="center"/>
      <protection/>
    </xf>
    <xf numFmtId="173" fontId="18" fillId="0" borderId="18" xfId="0" applyNumberFormat="1" applyFont="1" applyFill="1" applyBorder="1" applyAlignment="1" applyProtection="1">
      <alignment horizontal="right" vertical="center"/>
      <protection/>
    </xf>
    <xf numFmtId="49" fontId="18" fillId="0" borderId="18" xfId="0" applyNumberFormat="1" applyFont="1" applyFill="1" applyBorder="1" applyAlignment="1" applyProtection="1">
      <alignment horizontal="center"/>
      <protection/>
    </xf>
    <xf numFmtId="49" fontId="18" fillId="0" borderId="19" xfId="0" applyNumberFormat="1" applyFont="1" applyBorder="1" applyAlignment="1">
      <alignment horizontal="left" vertical="center" wrapText="1"/>
    </xf>
    <xf numFmtId="49" fontId="18" fillId="0" borderId="18" xfId="0" applyNumberFormat="1" applyFont="1" applyFill="1" applyBorder="1" applyAlignment="1" applyProtection="1">
      <alignment horizontal="left" vertical="center" wrapText="1"/>
      <protection/>
    </xf>
    <xf numFmtId="49" fontId="22" fillId="0" borderId="18" xfId="0" applyNumberFormat="1" applyFont="1" applyFill="1" applyBorder="1" applyAlignment="1" applyProtection="1">
      <alignment horizontal="left" vertical="center" wrapText="1"/>
      <protection/>
    </xf>
    <xf numFmtId="172" fontId="18" fillId="0" borderId="18" xfId="0" applyNumberFormat="1" applyFont="1" applyFill="1" applyBorder="1" applyAlignment="1" applyProtection="1">
      <alignment horizontal="left" vertical="center" wrapText="1"/>
      <protection/>
    </xf>
    <xf numFmtId="49" fontId="22" fillId="0" borderId="18" xfId="0" applyNumberFormat="1" applyFont="1" applyBorder="1" applyAlignment="1">
      <alignment horizontal="left" vertical="center" wrapText="1"/>
    </xf>
    <xf numFmtId="49" fontId="21" fillId="0" borderId="19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173" fontId="18" fillId="0" borderId="19" xfId="0" applyNumberFormat="1" applyFont="1" applyFill="1" applyBorder="1" applyAlignment="1" applyProtection="1">
      <alignment horizontal="right"/>
      <protection/>
    </xf>
    <xf numFmtId="173" fontId="21" fillId="0" borderId="16" xfId="0" applyNumberFormat="1" applyFont="1" applyFill="1" applyBorder="1" applyAlignment="1" applyProtection="1">
      <alignment horizontal="right" vertical="center"/>
      <protection/>
    </xf>
    <xf numFmtId="173" fontId="18" fillId="0" borderId="16" xfId="0" applyNumberFormat="1" applyFont="1" applyFill="1" applyBorder="1" applyAlignment="1" applyProtection="1">
      <alignment horizontal="right" vertical="center"/>
      <protection/>
    </xf>
    <xf numFmtId="173" fontId="18" fillId="0" borderId="18" xfId="0" applyNumberFormat="1" applyFont="1" applyFill="1" applyBorder="1" applyAlignment="1" applyProtection="1">
      <alignment horizontal="right" vertical="center" wrapText="1"/>
      <protection/>
    </xf>
    <xf numFmtId="173" fontId="21" fillId="19" borderId="18" xfId="0" applyNumberFormat="1" applyFont="1" applyFill="1" applyBorder="1" applyAlignment="1" applyProtection="1">
      <alignment horizontal="right" vertical="center"/>
      <protection/>
    </xf>
    <xf numFmtId="49" fontId="18" fillId="0" borderId="18" xfId="0" applyNumberFormat="1" applyFont="1" applyBorder="1" applyAlignment="1">
      <alignment horizontal="left" vertical="center" wrapText="1"/>
    </xf>
    <xf numFmtId="173" fontId="18" fillId="0" borderId="16" xfId="0" applyNumberFormat="1" applyFont="1" applyFill="1" applyBorder="1" applyAlignment="1" applyProtection="1">
      <alignment horizontal="right"/>
      <protection/>
    </xf>
    <xf numFmtId="173" fontId="21" fillId="19" borderId="20" xfId="0" applyNumberFormat="1" applyFont="1" applyFill="1" applyBorder="1" applyAlignment="1" applyProtection="1">
      <alignment horizontal="right" vertical="center"/>
      <protection/>
    </xf>
    <xf numFmtId="1" fontId="21" fillId="19" borderId="2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Alignment="1" applyProtection="1">
      <alignment horizontal="center" vertical="top" wrapText="1"/>
      <protection/>
    </xf>
    <xf numFmtId="0" fontId="23" fillId="0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0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NumberFormat="1" applyFont="1" applyFill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horizontal="left" wrapText="1"/>
      <protection/>
    </xf>
    <xf numFmtId="0" fontId="22" fillId="0" borderId="0" xfId="0" applyNumberFormat="1" applyFont="1" applyFill="1" applyAlignment="1" applyProtection="1">
      <alignment horizontal="lef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49" fontId="26" fillId="0" borderId="20" xfId="0" applyNumberFormat="1" applyFont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49" fontId="18" fillId="0" borderId="0" xfId="0" applyNumberFormat="1" applyFont="1" applyFill="1" applyBorder="1" applyAlignment="1" applyProtection="1">
      <alignment vertical="center" wrapText="1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28" fillId="0" borderId="0" xfId="0" applyNumberFormat="1" applyFont="1" applyBorder="1" applyAlignment="1">
      <alignment/>
    </xf>
    <xf numFmtId="172" fontId="22" fillId="0" borderId="0" xfId="0" applyNumberFormat="1" applyFont="1" applyFill="1" applyBorder="1" applyAlignment="1" applyProtection="1">
      <alignment horizontal="right"/>
      <protection/>
    </xf>
    <xf numFmtId="49" fontId="26" fillId="0" borderId="16" xfId="0" applyNumberFormat="1" applyFont="1" applyFill="1" applyBorder="1" applyAlignment="1" applyProtection="1">
      <alignment horizontal="center"/>
      <protection/>
    </xf>
    <xf numFmtId="49" fontId="26" fillId="0" borderId="17" xfId="0" applyNumberFormat="1" applyFont="1" applyBorder="1" applyAlignment="1">
      <alignment horizontal="center"/>
    </xf>
    <xf numFmtId="173" fontId="21" fillId="19" borderId="17" xfId="0" applyNumberFormat="1" applyFont="1" applyFill="1" applyBorder="1" applyAlignment="1" applyProtection="1">
      <alignment horizontal="right"/>
      <protection/>
    </xf>
    <xf numFmtId="49" fontId="26" fillId="0" borderId="18" xfId="0" applyNumberFormat="1" applyFont="1" applyFill="1" applyBorder="1" applyAlignment="1" applyProtection="1">
      <alignment horizontal="center"/>
      <protection/>
    </xf>
    <xf numFmtId="49" fontId="26" fillId="0" borderId="18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8" fillId="0" borderId="23" xfId="0" applyFont="1" applyBorder="1" applyAlignment="1">
      <alignment vertical="center"/>
    </xf>
    <xf numFmtId="1" fontId="18" fillId="0" borderId="24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6" fillId="0" borderId="26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" fontId="21" fillId="19" borderId="2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24" xfId="0" applyFont="1" applyBorder="1" applyAlignment="1">
      <alignment/>
    </xf>
    <xf numFmtId="1" fontId="18" fillId="0" borderId="24" xfId="0" applyNumberFormat="1" applyFont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/>
    </xf>
    <xf numFmtId="49" fontId="18" fillId="0" borderId="27" xfId="0" applyNumberFormat="1" applyFont="1" applyBorder="1" applyAlignment="1">
      <alignment horizontal="left" vertical="center" wrapText="1"/>
    </xf>
    <xf numFmtId="173" fontId="22" fillId="0" borderId="28" xfId="0" applyNumberFormat="1" applyFont="1" applyFill="1" applyBorder="1" applyAlignment="1" applyProtection="1">
      <alignment horizontal="right" vertical="center"/>
      <protection/>
    </xf>
    <xf numFmtId="173" fontId="18" fillId="0" borderId="28" xfId="0" applyNumberFormat="1" applyFont="1" applyFill="1" applyBorder="1" applyAlignment="1" applyProtection="1">
      <alignment horizontal="right" vertical="center"/>
      <protection/>
    </xf>
    <xf numFmtId="1" fontId="18" fillId="0" borderId="29" xfId="0" applyNumberFormat="1" applyFont="1" applyFill="1" applyBorder="1" applyAlignment="1">
      <alignment horizontal="center" vertical="center"/>
    </xf>
    <xf numFmtId="49" fontId="26" fillId="0" borderId="30" xfId="0" applyNumberFormat="1" applyFont="1" applyFill="1" applyBorder="1" applyAlignment="1" applyProtection="1">
      <alignment horizontal="center"/>
      <protection/>
    </xf>
    <xf numFmtId="49" fontId="26" fillId="0" borderId="31" xfId="0" applyNumberFormat="1" applyFont="1" applyBorder="1" applyAlignment="1">
      <alignment horizontal="center"/>
    </xf>
    <xf numFmtId="173" fontId="21" fillId="19" borderId="30" xfId="0" applyNumberFormat="1" applyFont="1" applyFill="1" applyBorder="1" applyAlignment="1" applyProtection="1">
      <alignment horizontal="right"/>
      <protection/>
    </xf>
    <xf numFmtId="1" fontId="21" fillId="19" borderId="32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 applyProtection="1">
      <alignment horizontal="left" vertical="center" wrapText="1"/>
      <protection/>
    </xf>
    <xf numFmtId="173" fontId="18" fillId="0" borderId="28" xfId="0" applyNumberFormat="1" applyFont="1" applyFill="1" applyBorder="1" applyAlignment="1" applyProtection="1">
      <alignment horizontal="right" vertical="center" wrapText="1"/>
      <protection/>
    </xf>
    <xf numFmtId="1" fontId="18" fillId="0" borderId="2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173" fontId="21" fillId="0" borderId="33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18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9" fontId="26" fillId="0" borderId="30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left" vertical="center" wrapText="1"/>
    </xf>
    <xf numFmtId="49" fontId="21" fillId="19" borderId="20" xfId="0" applyNumberFormat="1" applyFont="1" applyFill="1" applyBorder="1" applyAlignment="1" applyProtection="1">
      <alignment horizontal="center" vertical="center"/>
      <protection/>
    </xf>
    <xf numFmtId="49" fontId="21" fillId="19" borderId="2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78" fontId="20" fillId="0" borderId="0" xfId="0" applyNumberFormat="1" applyFont="1" applyAlignment="1">
      <alignment/>
    </xf>
    <xf numFmtId="173" fontId="20" fillId="0" borderId="18" xfId="0" applyNumberFormat="1" applyFont="1" applyBorder="1" applyAlignment="1">
      <alignment horizontal="right" vertical="center" wrapText="1"/>
    </xf>
    <xf numFmtId="173" fontId="20" fillId="0" borderId="18" xfId="0" applyNumberFormat="1" applyFont="1" applyBorder="1" applyAlignment="1">
      <alignment vertical="center" wrapText="1"/>
    </xf>
    <xf numFmtId="173" fontId="20" fillId="0" borderId="18" xfId="0" applyNumberFormat="1" applyFont="1" applyBorder="1" applyAlignment="1">
      <alignment vertical="center"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horizontal="right" vertical="center" wrapText="1"/>
    </xf>
    <xf numFmtId="178" fontId="20" fillId="0" borderId="0" xfId="0" applyNumberFormat="1" applyFont="1" applyAlignment="1">
      <alignment horizontal="left" vertical="center" wrapText="1"/>
    </xf>
    <xf numFmtId="178" fontId="20" fillId="0" borderId="0" xfId="0" applyNumberFormat="1" applyFont="1" applyAlignment="1">
      <alignment vertical="center"/>
    </xf>
    <xf numFmtId="0" fontId="20" fillId="0" borderId="0" xfId="0" applyNumberFormat="1" applyFont="1" applyFill="1" applyAlignment="1" applyProtection="1">
      <alignment horizontal="right" wrapText="1"/>
      <protection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 horizontal="left" wrapText="1"/>
    </xf>
    <xf numFmtId="0" fontId="20" fillId="0" borderId="34" xfId="0" applyFont="1" applyBorder="1" applyAlignment="1">
      <alignment/>
    </xf>
    <xf numFmtId="173" fontId="18" fillId="0" borderId="28" xfId="0" applyNumberFormat="1" applyFont="1" applyFill="1" applyBorder="1" applyAlignment="1" applyProtection="1">
      <alignment horizontal="right"/>
      <protection/>
    </xf>
    <xf numFmtId="1" fontId="18" fillId="0" borderId="29" xfId="0" applyNumberFormat="1" applyFont="1" applyBorder="1" applyAlignment="1">
      <alignment horizontal="center" vertical="center"/>
    </xf>
    <xf numFmtId="49" fontId="22" fillId="0" borderId="35" xfId="0" applyNumberFormat="1" applyFont="1" applyFill="1" applyBorder="1" applyAlignment="1" applyProtection="1">
      <alignment horizontal="left" vertical="center" wrapText="1"/>
      <protection/>
    </xf>
    <xf numFmtId="49" fontId="18" fillId="0" borderId="36" xfId="0" applyNumberFormat="1" applyFont="1" applyBorder="1" applyAlignment="1">
      <alignment horizontal="left" vertical="center" wrapText="1"/>
    </xf>
    <xf numFmtId="49" fontId="18" fillId="0" borderId="35" xfId="0" applyNumberFormat="1" applyFont="1" applyBorder="1" applyAlignment="1">
      <alignment horizontal="left" vertical="center" wrapText="1"/>
    </xf>
    <xf numFmtId="173" fontId="18" fillId="0" borderId="35" xfId="0" applyNumberFormat="1" applyFont="1" applyFill="1" applyBorder="1" applyAlignment="1" applyProtection="1">
      <alignment horizontal="right" vertical="center"/>
      <protection/>
    </xf>
    <xf numFmtId="1" fontId="18" fillId="0" borderId="37" xfId="0" applyNumberFormat="1" applyFont="1" applyFill="1" applyBorder="1" applyAlignment="1">
      <alignment horizontal="center" vertical="center"/>
    </xf>
    <xf numFmtId="173" fontId="18" fillId="0" borderId="35" xfId="0" applyNumberFormat="1" applyFont="1" applyFill="1" applyBorder="1" applyAlignment="1" applyProtection="1">
      <alignment horizontal="right"/>
      <protection/>
    </xf>
    <xf numFmtId="0" fontId="29" fillId="0" borderId="34" xfId="0" applyFont="1" applyBorder="1" applyAlignment="1">
      <alignment/>
    </xf>
    <xf numFmtId="0" fontId="30" fillId="0" borderId="0" xfId="0" applyFont="1" applyAlignment="1">
      <alignment/>
    </xf>
    <xf numFmtId="0" fontId="20" fillId="0" borderId="38" xfId="0" applyFont="1" applyBorder="1" applyAlignment="1">
      <alignment horizontal="center" vertical="center" wrapText="1"/>
    </xf>
    <xf numFmtId="173" fontId="20" fillId="0" borderId="24" xfId="0" applyNumberFormat="1" applyFont="1" applyBorder="1" applyAlignment="1">
      <alignment horizontal="right" vertical="center" wrapText="1"/>
    </xf>
    <xf numFmtId="173" fontId="20" fillId="0" borderId="24" xfId="0" applyNumberFormat="1" applyFont="1" applyBorder="1" applyAlignment="1">
      <alignment vertical="center" wrapText="1"/>
    </xf>
    <xf numFmtId="0" fontId="20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 applyAlignment="1">
      <alignment horizontal="right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173" fontId="20" fillId="0" borderId="30" xfId="0" applyNumberFormat="1" applyFont="1" applyBorder="1" applyAlignment="1">
      <alignment horizontal="right" vertical="center" wrapText="1"/>
    </xf>
    <xf numFmtId="173" fontId="20" fillId="0" borderId="32" xfId="0" applyNumberFormat="1" applyFont="1" applyBorder="1" applyAlignment="1">
      <alignment horizontal="right" vertical="center" wrapText="1"/>
    </xf>
    <xf numFmtId="0" fontId="20" fillId="0" borderId="28" xfId="0" applyFont="1" applyBorder="1" applyAlignment="1">
      <alignment horizontal="center" vertical="center" wrapText="1"/>
    </xf>
    <xf numFmtId="173" fontId="20" fillId="0" borderId="28" xfId="0" applyNumberFormat="1" applyFont="1" applyBorder="1" applyAlignment="1">
      <alignment vertical="center" wrapText="1"/>
    </xf>
    <xf numFmtId="173" fontId="20" fillId="0" borderId="29" xfId="0" applyNumberFormat="1" applyFont="1" applyBorder="1" applyAlignment="1">
      <alignment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173" fontId="25" fillId="0" borderId="33" xfId="0" applyNumberFormat="1" applyFont="1" applyBorder="1" applyAlignment="1">
      <alignment vertical="center" wrapText="1"/>
    </xf>
    <xf numFmtId="173" fontId="25" fillId="0" borderId="46" xfId="0" applyNumberFormat="1" applyFont="1" applyBorder="1" applyAlignment="1">
      <alignment vertical="center" wrapText="1"/>
    </xf>
    <xf numFmtId="173" fontId="20" fillId="0" borderId="30" xfId="0" applyNumberFormat="1" applyFont="1" applyBorder="1" applyAlignment="1">
      <alignment vertical="center" wrapText="1"/>
    </xf>
    <xf numFmtId="173" fontId="20" fillId="0" borderId="32" xfId="0" applyNumberFormat="1" applyFont="1" applyBorder="1" applyAlignment="1">
      <alignment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73" fontId="20" fillId="0" borderId="28" xfId="0" applyNumberFormat="1" applyFont="1" applyBorder="1" applyAlignment="1">
      <alignment vertical="center"/>
    </xf>
    <xf numFmtId="49" fontId="21" fillId="49" borderId="48" xfId="0" applyNumberFormat="1" applyFont="1" applyFill="1" applyBorder="1" applyAlignment="1">
      <alignment horizontal="center"/>
    </xf>
    <xf numFmtId="49" fontId="21" fillId="49" borderId="49" xfId="0" applyNumberFormat="1" applyFont="1" applyFill="1" applyBorder="1" applyAlignment="1">
      <alignment horizontal="center"/>
    </xf>
    <xf numFmtId="49" fontId="21" fillId="49" borderId="50" xfId="0" applyNumberFormat="1" applyFont="1" applyFill="1" applyBorder="1" applyAlignment="1">
      <alignment horizontal="center"/>
    </xf>
    <xf numFmtId="49" fontId="23" fillId="0" borderId="51" xfId="0" applyNumberFormat="1" applyFont="1" applyFill="1" applyBorder="1" applyAlignment="1" applyProtection="1">
      <alignment horizontal="left" vertical="center"/>
      <protection/>
    </xf>
    <xf numFmtId="49" fontId="23" fillId="0" borderId="34" xfId="0" applyNumberFormat="1" applyFont="1" applyFill="1" applyBorder="1" applyAlignment="1" applyProtection="1">
      <alignment horizontal="left" vertical="center"/>
      <protection/>
    </xf>
    <xf numFmtId="49" fontId="23" fillId="0" borderId="52" xfId="0" applyNumberFormat="1" applyFont="1" applyFill="1" applyBorder="1" applyAlignment="1" applyProtection="1">
      <alignment horizontal="left" vertical="center"/>
      <protection/>
    </xf>
    <xf numFmtId="49" fontId="18" fillId="0" borderId="53" xfId="0" applyNumberFormat="1" applyFont="1" applyFill="1" applyBorder="1" applyAlignment="1" applyProtection="1">
      <alignment horizontal="left" vertical="center"/>
      <protection/>
    </xf>
    <xf numFmtId="49" fontId="18" fillId="0" borderId="54" xfId="0" applyNumberFormat="1" applyFont="1" applyFill="1" applyBorder="1" applyAlignment="1" applyProtection="1">
      <alignment horizontal="left" vertical="center"/>
      <protection/>
    </xf>
    <xf numFmtId="49" fontId="18" fillId="0" borderId="55" xfId="0" applyNumberFormat="1" applyFont="1" applyFill="1" applyBorder="1" applyAlignment="1" applyProtection="1">
      <alignment horizontal="left" vertical="center"/>
      <protection/>
    </xf>
    <xf numFmtId="49" fontId="18" fillId="0" borderId="56" xfId="0" applyNumberFormat="1" applyFont="1" applyFill="1" applyBorder="1" applyAlignment="1" applyProtection="1">
      <alignment horizontal="left" vertical="center" wrapText="1"/>
      <protection/>
    </xf>
    <xf numFmtId="49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Font="1" applyAlignment="1">
      <alignment horizontal="left" wrapText="1"/>
    </xf>
    <xf numFmtId="49" fontId="20" fillId="0" borderId="26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57" xfId="0" applyNumberFormat="1" applyFont="1" applyFill="1" applyBorder="1" applyAlignment="1" applyProtection="1">
      <alignment horizontal="center" vertical="center" wrapText="1"/>
      <protection/>
    </xf>
    <xf numFmtId="49" fontId="20" fillId="0" borderId="58" xfId="0" applyNumberFormat="1" applyFont="1" applyFill="1" applyBorder="1" applyAlignment="1" applyProtection="1">
      <alignment horizontal="center" vertical="center" wrapText="1"/>
      <protection/>
    </xf>
    <xf numFmtId="49" fontId="20" fillId="0" borderId="59" xfId="0" applyNumberFormat="1" applyFont="1" applyFill="1" applyBorder="1" applyAlignment="1" applyProtection="1">
      <alignment horizontal="center" vertical="center" wrapText="1"/>
      <protection/>
    </xf>
    <xf numFmtId="49" fontId="20" fillId="0" borderId="60" xfId="0" applyNumberFormat="1" applyFont="1" applyFill="1" applyBorder="1" applyAlignment="1" applyProtection="1">
      <alignment horizontal="center" vertical="center" wrapText="1"/>
      <protection/>
    </xf>
    <xf numFmtId="49" fontId="19" fillId="0" borderId="16" xfId="0" applyNumberFormat="1" applyFont="1" applyFill="1" applyBorder="1" applyAlignment="1" applyProtection="1">
      <alignment horizontal="center" vertical="center" wrapText="1"/>
      <protection/>
    </xf>
    <xf numFmtId="49" fontId="19" fillId="0" borderId="18" xfId="0" applyNumberFormat="1" applyFont="1" applyFill="1" applyBorder="1" applyAlignment="1" applyProtection="1">
      <alignment horizontal="center" vertical="center" wrapText="1"/>
      <protection/>
    </xf>
    <xf numFmtId="49" fontId="19" fillId="0" borderId="28" xfId="0" applyNumberFormat="1" applyFont="1" applyFill="1" applyBorder="1" applyAlignment="1" applyProtection="1">
      <alignment horizontal="center" vertical="center" wrapText="1"/>
      <protection/>
    </xf>
    <xf numFmtId="49" fontId="19" fillId="0" borderId="52" xfId="0" applyNumberFormat="1" applyFont="1" applyFill="1" applyBorder="1" applyAlignment="1" applyProtection="1">
      <alignment horizontal="center" vertical="center" wrapText="1"/>
      <protection/>
    </xf>
    <xf numFmtId="49" fontId="19" fillId="0" borderId="54" xfId="0" applyNumberFormat="1" applyFont="1" applyFill="1" applyBorder="1" applyAlignment="1" applyProtection="1">
      <alignment horizontal="center" vertical="center" wrapText="1"/>
      <protection/>
    </xf>
    <xf numFmtId="49" fontId="19" fillId="0" borderId="61" xfId="0" applyNumberFormat="1" applyFont="1" applyFill="1" applyBorder="1" applyAlignment="1" applyProtection="1">
      <alignment horizontal="center" vertical="center" wrapText="1"/>
      <protection/>
    </xf>
    <xf numFmtId="49" fontId="20" fillId="0" borderId="35" xfId="0" applyNumberFormat="1" applyFont="1" applyFill="1" applyBorder="1" applyAlignment="1" applyProtection="1">
      <alignment horizontal="center" vertical="center" wrapText="1"/>
      <protection/>
    </xf>
    <xf numFmtId="49" fontId="20" fillId="0" borderId="62" xfId="0" applyNumberFormat="1" applyFont="1" applyFill="1" applyBorder="1" applyAlignment="1" applyProtection="1">
      <alignment horizontal="center" vertical="center" wrapText="1"/>
      <protection/>
    </xf>
    <xf numFmtId="49" fontId="20" fillId="0" borderId="33" xfId="0" applyNumberFormat="1" applyFont="1" applyFill="1" applyBorder="1" applyAlignment="1" applyProtection="1">
      <alignment horizontal="center" vertical="center" wrapText="1"/>
      <protection/>
    </xf>
    <xf numFmtId="49" fontId="18" fillId="0" borderId="38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19" fillId="0" borderId="30" xfId="0" applyNumberFormat="1" applyFont="1" applyFill="1" applyBorder="1" applyAlignment="1" applyProtection="1">
      <alignment horizontal="center" vertical="center" wrapText="1"/>
      <protection/>
    </xf>
    <xf numFmtId="49" fontId="18" fillId="0" borderId="47" xfId="0" applyNumberFormat="1" applyFont="1" applyFill="1" applyBorder="1" applyAlignment="1" applyProtection="1">
      <alignment horizontal="left" vertical="center" wrapText="1"/>
      <protection/>
    </xf>
    <xf numFmtId="49" fontId="18" fillId="0" borderId="28" xfId="0" applyNumberFormat="1" applyFont="1" applyFill="1" applyBorder="1" applyAlignment="1" applyProtection="1">
      <alignment horizontal="left" vertical="center" wrapText="1"/>
      <protection/>
    </xf>
    <xf numFmtId="49" fontId="18" fillId="0" borderId="38" xfId="0" applyNumberFormat="1" applyFont="1" applyFill="1" applyBorder="1" applyAlignment="1" applyProtection="1">
      <alignment horizontal="left" vertical="center" wrapText="1"/>
      <protection/>
    </xf>
    <xf numFmtId="49" fontId="18" fillId="0" borderId="18" xfId="0" applyNumberFormat="1" applyFont="1" applyFill="1" applyBorder="1" applyAlignment="1" applyProtection="1">
      <alignment horizontal="left" vertical="center" wrapText="1"/>
      <protection/>
    </xf>
    <xf numFmtId="49" fontId="19" fillId="0" borderId="63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49" fontId="20" fillId="0" borderId="65" xfId="0" applyNumberFormat="1" applyFont="1" applyFill="1" applyBorder="1" applyAlignment="1" applyProtection="1">
      <alignment horizontal="center" vertical="center" wrapText="1"/>
      <protection/>
    </xf>
    <xf numFmtId="0" fontId="20" fillId="0" borderId="66" xfId="0" applyFont="1" applyBorder="1" applyAlignment="1">
      <alignment horizontal="center" vertical="center" wrapText="1"/>
    </xf>
    <xf numFmtId="49" fontId="21" fillId="49" borderId="67" xfId="0" applyNumberFormat="1" applyFont="1" applyFill="1" applyBorder="1" applyAlignment="1">
      <alignment horizontal="center" vertical="center" wrapText="1"/>
    </xf>
    <xf numFmtId="49" fontId="21" fillId="49" borderId="68" xfId="0" applyNumberFormat="1" applyFont="1" applyFill="1" applyBorder="1" applyAlignment="1">
      <alignment horizontal="center" vertical="center" wrapText="1"/>
    </xf>
    <xf numFmtId="49" fontId="21" fillId="49" borderId="69" xfId="0" applyNumberFormat="1" applyFont="1" applyFill="1" applyBorder="1" applyAlignment="1">
      <alignment horizontal="center" vertical="center" wrapText="1"/>
    </xf>
    <xf numFmtId="49" fontId="20" fillId="0" borderId="70" xfId="0" applyNumberFormat="1" applyFont="1" applyFill="1" applyBorder="1" applyAlignment="1" applyProtection="1">
      <alignment horizontal="center" vertical="center" wrapText="1"/>
      <protection/>
    </xf>
    <xf numFmtId="49" fontId="20" fillId="0" borderId="71" xfId="0" applyNumberFormat="1" applyFont="1" applyFill="1" applyBorder="1" applyAlignment="1" applyProtection="1">
      <alignment horizontal="center" vertical="center" wrapText="1"/>
      <protection/>
    </xf>
    <xf numFmtId="49" fontId="26" fillId="0" borderId="72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9" fontId="21" fillId="49" borderId="48" xfId="0" applyNumberFormat="1" applyFont="1" applyFill="1" applyBorder="1" applyAlignment="1">
      <alignment horizontal="center" vertical="center" wrapText="1"/>
    </xf>
    <xf numFmtId="49" fontId="21" fillId="49" borderId="49" xfId="0" applyNumberFormat="1" applyFont="1" applyFill="1" applyBorder="1" applyAlignment="1">
      <alignment horizontal="center" vertical="center" wrapText="1"/>
    </xf>
    <xf numFmtId="49" fontId="21" fillId="49" borderId="50" xfId="0" applyNumberFormat="1" applyFont="1" applyFill="1" applyBorder="1" applyAlignment="1">
      <alignment horizontal="center" vertical="center" wrapText="1"/>
    </xf>
    <xf numFmtId="49" fontId="20" fillId="0" borderId="67" xfId="0" applyNumberFormat="1" applyFont="1" applyFill="1" applyBorder="1" applyAlignment="1" applyProtection="1">
      <alignment horizontal="center" vertical="center" wrapText="1"/>
      <protection/>
    </xf>
    <xf numFmtId="49" fontId="20" fillId="0" borderId="68" xfId="0" applyNumberFormat="1" applyFont="1" applyFill="1" applyBorder="1" applyAlignment="1" applyProtection="1">
      <alignment horizontal="center" vertical="center" wrapText="1"/>
      <protection/>
    </xf>
    <xf numFmtId="49" fontId="18" fillId="0" borderId="38" xfId="0" applyNumberFormat="1" applyFont="1" applyFill="1" applyBorder="1" applyAlignment="1" applyProtection="1">
      <alignment vertical="center" wrapText="1"/>
      <protection/>
    </xf>
    <xf numFmtId="49" fontId="18" fillId="0" borderId="18" xfId="0" applyNumberFormat="1" applyFont="1" applyFill="1" applyBorder="1" applyAlignment="1" applyProtection="1">
      <alignment vertical="center" wrapText="1"/>
      <protection/>
    </xf>
    <xf numFmtId="49" fontId="20" fillId="0" borderId="70" xfId="0" applyNumberFormat="1" applyFont="1" applyFill="1" applyBorder="1" applyAlignment="1" applyProtection="1">
      <alignment horizontal="center" vertical="top" wrapText="1"/>
      <protection/>
    </xf>
    <xf numFmtId="49" fontId="20" fillId="0" borderId="71" xfId="0" applyNumberFormat="1" applyFont="1" applyFill="1" applyBorder="1" applyAlignment="1" applyProtection="1">
      <alignment horizontal="center" vertical="top" wrapText="1"/>
      <protection/>
    </xf>
    <xf numFmtId="49" fontId="18" fillId="0" borderId="53" xfId="0" applyNumberFormat="1" applyFont="1" applyFill="1" applyBorder="1" applyAlignment="1" applyProtection="1">
      <alignment vertical="center" wrapText="1"/>
      <protection/>
    </xf>
    <xf numFmtId="49" fontId="18" fillId="0" borderId="54" xfId="0" applyNumberFormat="1" applyFont="1" applyFill="1" applyBorder="1" applyAlignment="1" applyProtection="1">
      <alignment vertical="center" wrapText="1"/>
      <protection/>
    </xf>
    <xf numFmtId="49" fontId="18" fillId="0" borderId="55" xfId="0" applyNumberFormat="1" applyFont="1" applyFill="1" applyBorder="1" applyAlignment="1" applyProtection="1">
      <alignment vertical="center" wrapText="1"/>
      <protection/>
    </xf>
    <xf numFmtId="49" fontId="18" fillId="0" borderId="56" xfId="0" applyNumberFormat="1" applyFont="1" applyFill="1" applyBorder="1" applyAlignment="1" applyProtection="1">
      <alignment vertical="center" wrapText="1"/>
      <protection/>
    </xf>
    <xf numFmtId="49" fontId="18" fillId="0" borderId="35" xfId="0" applyNumberFormat="1" applyFont="1" applyFill="1" applyBorder="1" applyAlignment="1" applyProtection="1">
      <alignment vertical="center" wrapText="1"/>
      <protection/>
    </xf>
    <xf numFmtId="49" fontId="21" fillId="0" borderId="51" xfId="0" applyNumberFormat="1" applyFont="1" applyFill="1" applyBorder="1" applyAlignment="1" applyProtection="1">
      <alignment horizontal="left" vertical="center"/>
      <protection/>
    </xf>
    <xf numFmtId="49" fontId="21" fillId="0" borderId="34" xfId="0" applyNumberFormat="1" applyFont="1" applyFill="1" applyBorder="1" applyAlignment="1" applyProtection="1">
      <alignment horizontal="left" vertical="center"/>
      <protection/>
    </xf>
    <xf numFmtId="49" fontId="21" fillId="0" borderId="52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 horizontal="right"/>
    </xf>
    <xf numFmtId="0" fontId="20" fillId="0" borderId="0" xfId="0" applyNumberFormat="1" applyFont="1" applyFill="1" applyAlignment="1" applyProtection="1">
      <alignment horizontal="right" wrapText="1"/>
      <protection/>
    </xf>
    <xf numFmtId="49" fontId="21" fillId="0" borderId="48" xfId="0" applyNumberFormat="1" applyFont="1" applyBorder="1" applyAlignment="1">
      <alignment horizontal="center"/>
    </xf>
    <xf numFmtId="49" fontId="21" fillId="0" borderId="49" xfId="0" applyNumberFormat="1" applyFont="1" applyBorder="1" applyAlignment="1">
      <alignment horizontal="center"/>
    </xf>
    <xf numFmtId="49" fontId="21" fillId="0" borderId="50" xfId="0" applyNumberFormat="1" applyFont="1" applyBorder="1" applyAlignment="1">
      <alignment horizontal="center"/>
    </xf>
    <xf numFmtId="49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/>
    </xf>
    <xf numFmtId="49" fontId="18" fillId="0" borderId="53" xfId="0" applyNumberFormat="1" applyFont="1" applyFill="1" applyBorder="1" applyAlignment="1" applyProtection="1">
      <alignment horizontal="left" vertical="center" wrapText="1"/>
      <protection/>
    </xf>
    <xf numFmtId="49" fontId="18" fillId="0" borderId="54" xfId="0" applyNumberFormat="1" applyFont="1" applyFill="1" applyBorder="1" applyAlignment="1" applyProtection="1">
      <alignment horizontal="left" vertical="center" wrapText="1"/>
      <protection/>
    </xf>
    <xf numFmtId="49" fontId="18" fillId="0" borderId="55" xfId="0" applyNumberFormat="1" applyFont="1" applyFill="1" applyBorder="1" applyAlignment="1" applyProtection="1">
      <alignment horizontal="left" vertical="center" wrapText="1"/>
      <protection/>
    </xf>
    <xf numFmtId="49" fontId="18" fillId="0" borderId="51" xfId="0" applyNumberFormat="1" applyFont="1" applyFill="1" applyBorder="1" applyAlignment="1" applyProtection="1">
      <alignment horizontal="left" vertical="center"/>
      <protection/>
    </xf>
    <xf numFmtId="49" fontId="18" fillId="0" borderId="34" xfId="0" applyNumberFormat="1" applyFont="1" applyFill="1" applyBorder="1" applyAlignment="1" applyProtection="1">
      <alignment horizontal="left" vertical="center"/>
      <protection/>
    </xf>
    <xf numFmtId="49" fontId="18" fillId="0" borderId="52" xfId="0" applyNumberFormat="1" applyFont="1" applyFill="1" applyBorder="1" applyAlignment="1" applyProtection="1">
      <alignment horizontal="left" vertical="center"/>
      <protection/>
    </xf>
    <xf numFmtId="49" fontId="21" fillId="19" borderId="48" xfId="0" applyNumberFormat="1" applyFont="1" applyFill="1" applyBorder="1" applyAlignment="1" applyProtection="1">
      <alignment horizontal="left" vertical="center"/>
      <protection/>
    </xf>
    <xf numFmtId="49" fontId="21" fillId="19" borderId="49" xfId="0" applyNumberFormat="1" applyFont="1" applyFill="1" applyBorder="1" applyAlignment="1" applyProtection="1">
      <alignment horizontal="left" vertical="center"/>
      <protection/>
    </xf>
    <xf numFmtId="49" fontId="21" fillId="19" borderId="73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center"/>
    </xf>
    <xf numFmtId="49" fontId="19" fillId="0" borderId="7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49" fontId="21" fillId="49" borderId="48" xfId="0" applyNumberFormat="1" applyFont="1" applyFill="1" applyBorder="1" applyAlignment="1">
      <alignment horizontal="center" wrapText="1"/>
    </xf>
    <xf numFmtId="49" fontId="21" fillId="49" borderId="49" xfId="0" applyNumberFormat="1" applyFont="1" applyFill="1" applyBorder="1" applyAlignment="1">
      <alignment horizontal="center" wrapText="1"/>
    </xf>
    <xf numFmtId="49" fontId="21" fillId="49" borderId="50" xfId="0" applyNumberFormat="1" applyFont="1" applyFill="1" applyBorder="1" applyAlignment="1">
      <alignment horizontal="center" wrapText="1"/>
    </xf>
    <xf numFmtId="49" fontId="23" fillId="0" borderId="44" xfId="0" applyNumberFormat="1" applyFont="1" applyFill="1" applyBorder="1" applyAlignment="1" applyProtection="1">
      <alignment horizontal="left" vertical="center"/>
      <protection/>
    </xf>
    <xf numFmtId="49" fontId="23" fillId="0" borderId="30" xfId="0" applyNumberFormat="1" applyFont="1" applyFill="1" applyBorder="1" applyAlignment="1" applyProtection="1">
      <alignment horizontal="left" vertical="center"/>
      <protection/>
    </xf>
    <xf numFmtId="49" fontId="23" fillId="0" borderId="75" xfId="0" applyNumberFormat="1" applyFont="1" applyFill="1" applyBorder="1" applyAlignment="1" applyProtection="1">
      <alignment horizontal="left" vertical="center"/>
      <protection/>
    </xf>
    <xf numFmtId="49" fontId="23" fillId="0" borderId="76" xfId="0" applyNumberFormat="1" applyFont="1" applyFill="1" applyBorder="1" applyAlignment="1" applyProtection="1">
      <alignment horizontal="left" vertical="center"/>
      <protection/>
    </xf>
    <xf numFmtId="49" fontId="23" fillId="0" borderId="63" xfId="0" applyNumberFormat="1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5" fillId="0" borderId="77" xfId="0" applyFont="1" applyBorder="1" applyAlignment="1">
      <alignment horizontal="center" vertical="center" wrapText="1"/>
    </xf>
    <xf numFmtId="0" fontId="55" fillId="0" borderId="78" xfId="0" applyFont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5" fillId="0" borderId="42" xfId="0" applyFont="1" applyBorder="1" applyAlignment="1">
      <alignment horizontal="center" vertical="center" wrapText="1"/>
    </xf>
    <xf numFmtId="0" fontId="55" fillId="0" borderId="8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8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0" fillId="0" borderId="3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0" fillId="0" borderId="81" xfId="0" applyFont="1" applyBorder="1" applyAlignment="1">
      <alignment horizontal="center" vertical="center" wrapText="1"/>
    </xf>
    <xf numFmtId="0" fontId="55" fillId="0" borderId="8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view="pageBreakPreview" zoomScaleSheetLayoutView="100" workbookViewId="0" topLeftCell="A4">
      <selection activeCell="A1" sqref="A1:IV3"/>
    </sheetView>
  </sheetViews>
  <sheetFormatPr defaultColWidth="9.00390625" defaultRowHeight="12.75"/>
  <cols>
    <col min="1" max="1" width="7.50390625" style="26" customWidth="1"/>
    <col min="2" max="2" width="4.625" style="26" customWidth="1"/>
    <col min="3" max="4" width="4.50390625" style="26" customWidth="1"/>
    <col min="5" max="5" width="3.625" style="26" customWidth="1"/>
    <col min="6" max="6" width="8.625" style="26" hidden="1" customWidth="1"/>
    <col min="7" max="7" width="10.50390625" style="26" customWidth="1"/>
    <col min="8" max="8" width="54.50390625" style="26" customWidth="1"/>
    <col min="9" max="9" width="14.875" style="26" customWidth="1"/>
    <col min="10" max="10" width="14.00390625" style="26" customWidth="1"/>
    <col min="11" max="11" width="12.625" style="26" customWidth="1"/>
    <col min="12" max="12" width="13.00390625" style="26" customWidth="1"/>
    <col min="13" max="14" width="13.50390625" style="26" customWidth="1"/>
    <col min="15" max="15" width="9.25390625" style="26" customWidth="1"/>
    <col min="16" max="16" width="11.50390625" style="98" hidden="1" customWidth="1"/>
    <col min="17" max="17" width="11.50390625" style="26" bestFit="1" customWidth="1"/>
    <col min="18" max="16384" width="8.875" style="26" customWidth="1"/>
  </cols>
  <sheetData>
    <row r="1" spans="12:14" ht="12.75" hidden="1">
      <c r="L1" s="209" t="s">
        <v>9</v>
      </c>
      <c r="M1" s="209"/>
      <c r="N1" s="209"/>
    </row>
    <row r="2" spans="7:14" ht="12.75" hidden="1">
      <c r="G2" s="27"/>
      <c r="H2" s="27"/>
      <c r="I2" s="27"/>
      <c r="J2" s="27"/>
      <c r="K2" s="28"/>
      <c r="L2" s="210" t="s">
        <v>7</v>
      </c>
      <c r="M2" s="210"/>
      <c r="N2" s="210"/>
    </row>
    <row r="3" spans="7:14" ht="12.75" hidden="1">
      <c r="G3" s="27"/>
      <c r="H3" s="27"/>
      <c r="I3" s="27"/>
      <c r="J3" s="27"/>
      <c r="K3" s="29"/>
      <c r="L3" s="211" t="s">
        <v>12</v>
      </c>
      <c r="M3" s="211"/>
      <c r="N3" s="211"/>
    </row>
    <row r="4" spans="7:14" ht="12.75">
      <c r="G4" s="27"/>
      <c r="H4" s="27"/>
      <c r="I4" s="27"/>
      <c r="J4" s="27"/>
      <c r="K4" s="29"/>
      <c r="L4" s="103"/>
      <c r="M4" s="103"/>
      <c r="N4" s="33" t="s">
        <v>16</v>
      </c>
    </row>
    <row r="5" spans="7:14" ht="12.75">
      <c r="G5" s="27"/>
      <c r="H5" s="27"/>
      <c r="I5" s="27"/>
      <c r="J5" s="27"/>
      <c r="K5" s="29"/>
      <c r="L5" s="103"/>
      <c r="M5" s="103"/>
      <c r="N5" s="103"/>
    </row>
    <row r="6" spans="1:14" ht="36.75" customHeight="1">
      <c r="A6" s="30"/>
      <c r="B6" s="30"/>
      <c r="C6" s="30"/>
      <c r="D6" s="30"/>
      <c r="E6" s="30"/>
      <c r="F6" s="30"/>
      <c r="G6" s="30"/>
      <c r="I6" s="31" t="s">
        <v>13</v>
      </c>
      <c r="J6" s="30"/>
      <c r="K6" s="30"/>
      <c r="L6" s="32"/>
      <c r="N6" s="33"/>
    </row>
    <row r="7" spans="1:14" ht="20.25">
      <c r="A7" s="30"/>
      <c r="B7" s="30"/>
      <c r="C7" s="30"/>
      <c r="D7" s="30"/>
      <c r="E7" s="30"/>
      <c r="F7" s="30"/>
      <c r="G7" s="30"/>
      <c r="I7" s="31" t="s">
        <v>14</v>
      </c>
      <c r="J7" s="30"/>
      <c r="K7" s="30"/>
      <c r="L7" s="30"/>
      <c r="N7" s="34"/>
    </row>
    <row r="8" spans="1:15" ht="20.25">
      <c r="A8" s="216" t="s">
        <v>2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</row>
    <row r="9" spans="1:15" ht="18" customHeight="1">
      <c r="A9" s="230" t="s">
        <v>15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17"/>
    </row>
    <row r="10" spans="6:14" ht="15">
      <c r="F10" s="227" t="s">
        <v>4</v>
      </c>
      <c r="G10" s="227"/>
      <c r="H10" s="227"/>
      <c r="I10" s="227"/>
      <c r="J10" s="227"/>
      <c r="K10" s="227"/>
      <c r="L10" s="227"/>
      <c r="N10" s="35"/>
    </row>
    <row r="11" spans="1:14" ht="42" customHeight="1">
      <c r="A11" s="36"/>
      <c r="C11" s="37"/>
      <c r="D11" s="37"/>
      <c r="E11" s="37"/>
      <c r="F11" s="37"/>
      <c r="G11" s="37"/>
      <c r="H11" s="229" t="s">
        <v>98</v>
      </c>
      <c r="I11" s="229"/>
      <c r="J11" s="229"/>
      <c r="K11" s="217"/>
      <c r="L11" s="217"/>
      <c r="M11" s="217"/>
      <c r="N11" s="38" t="s">
        <v>6</v>
      </c>
    </row>
    <row r="12" spans="1:14" ht="18" thickBot="1">
      <c r="A12" s="36"/>
      <c r="B12" s="39"/>
      <c r="C12" s="36"/>
      <c r="D12" s="36"/>
      <c r="E12" s="36"/>
      <c r="F12" s="36"/>
      <c r="G12" s="40"/>
      <c r="H12" s="40"/>
      <c r="I12" s="40"/>
      <c r="J12" s="40"/>
      <c r="K12" s="39"/>
      <c r="L12" s="39"/>
      <c r="M12" s="39"/>
      <c r="N12" s="41"/>
    </row>
    <row r="13" spans="1:15" ht="18" customHeight="1">
      <c r="A13" s="195" t="s">
        <v>1</v>
      </c>
      <c r="B13" s="196"/>
      <c r="C13" s="196"/>
      <c r="D13" s="196"/>
      <c r="E13" s="196"/>
      <c r="F13" s="189"/>
      <c r="G13" s="175" t="s">
        <v>8</v>
      </c>
      <c r="H13" s="180" t="s">
        <v>17</v>
      </c>
      <c r="I13" s="199" t="s">
        <v>0</v>
      </c>
      <c r="J13" s="200"/>
      <c r="K13" s="199" t="s">
        <v>10</v>
      </c>
      <c r="L13" s="200"/>
      <c r="M13" s="199" t="s">
        <v>5</v>
      </c>
      <c r="N13" s="200"/>
      <c r="O13" s="184" t="s">
        <v>18</v>
      </c>
    </row>
    <row r="14" spans="1:15" ht="36" customHeight="1">
      <c r="A14" s="158"/>
      <c r="B14" s="159"/>
      <c r="C14" s="159"/>
      <c r="D14" s="159"/>
      <c r="E14" s="159"/>
      <c r="F14" s="160"/>
      <c r="G14" s="165"/>
      <c r="H14" s="168"/>
      <c r="I14" s="170" t="s">
        <v>103</v>
      </c>
      <c r="J14" s="170" t="s">
        <v>104</v>
      </c>
      <c r="K14" s="170" t="s">
        <v>103</v>
      </c>
      <c r="L14" s="170" t="s">
        <v>104</v>
      </c>
      <c r="M14" s="170" t="s">
        <v>103</v>
      </c>
      <c r="N14" s="170" t="s">
        <v>104</v>
      </c>
      <c r="O14" s="181"/>
    </row>
    <row r="15" spans="1:15" ht="12.75" customHeight="1">
      <c r="A15" s="158"/>
      <c r="B15" s="159"/>
      <c r="C15" s="159"/>
      <c r="D15" s="159"/>
      <c r="E15" s="159"/>
      <c r="F15" s="160"/>
      <c r="G15" s="165"/>
      <c r="H15" s="168"/>
      <c r="I15" s="171"/>
      <c r="J15" s="171"/>
      <c r="K15" s="171"/>
      <c r="L15" s="171"/>
      <c r="M15" s="171"/>
      <c r="N15" s="171"/>
      <c r="O15" s="181"/>
    </row>
    <row r="16" spans="1:15" ht="18" customHeight="1" thickBot="1">
      <c r="A16" s="158"/>
      <c r="B16" s="159"/>
      <c r="C16" s="159"/>
      <c r="D16" s="159"/>
      <c r="E16" s="159"/>
      <c r="F16" s="160"/>
      <c r="G16" s="215"/>
      <c r="H16" s="228"/>
      <c r="I16" s="172"/>
      <c r="J16" s="172"/>
      <c r="K16" s="172"/>
      <c r="L16" s="172"/>
      <c r="M16" s="172"/>
      <c r="N16" s="172"/>
      <c r="O16" s="181"/>
    </row>
    <row r="17" spans="1:15" ht="14.25" thickBot="1">
      <c r="A17" s="190">
        <v>1</v>
      </c>
      <c r="B17" s="191"/>
      <c r="C17" s="191"/>
      <c r="D17" s="191"/>
      <c r="E17" s="191"/>
      <c r="F17" s="191"/>
      <c r="G17" s="42">
        <v>2</v>
      </c>
      <c r="H17" s="42">
        <v>3</v>
      </c>
      <c r="I17" s="42">
        <v>4</v>
      </c>
      <c r="J17" s="42">
        <v>5</v>
      </c>
      <c r="K17" s="42">
        <v>6</v>
      </c>
      <c r="L17" s="42">
        <v>7</v>
      </c>
      <c r="M17" s="42">
        <v>8</v>
      </c>
      <c r="N17" s="43">
        <v>9</v>
      </c>
      <c r="O17" s="55">
        <v>10</v>
      </c>
    </row>
    <row r="18" spans="1:15" ht="15.75" thickBot="1">
      <c r="A18" s="212" t="s">
        <v>39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4"/>
    </row>
    <row r="19" spans="1:16" s="93" customFormat="1" ht="23.25" customHeight="1" thickBot="1">
      <c r="A19" s="224" t="s">
        <v>11</v>
      </c>
      <c r="B19" s="225"/>
      <c r="C19" s="225"/>
      <c r="D19" s="225"/>
      <c r="E19" s="225"/>
      <c r="F19" s="226"/>
      <c r="G19" s="91"/>
      <c r="H19" s="92"/>
      <c r="I19" s="24">
        <f>SUM(I21:I32)</f>
        <v>53004.424</v>
      </c>
      <c r="J19" s="24">
        <f>SUM(J21:J32)</f>
        <v>51570.44799999999</v>
      </c>
      <c r="K19" s="24">
        <f>SUM(K21:K32)</f>
        <v>88722.04000000001</v>
      </c>
      <c r="L19" s="24">
        <f>SUM(L21:L32)</f>
        <v>75491.512</v>
      </c>
      <c r="M19" s="24">
        <f>I19+K19</f>
        <v>141726.464</v>
      </c>
      <c r="N19" s="24">
        <f>J19+L19</f>
        <v>127061.95999999999</v>
      </c>
      <c r="O19" s="25">
        <f>(N19*100)/M19</f>
        <v>89.65295288817761</v>
      </c>
      <c r="P19" s="99"/>
    </row>
    <row r="20" spans="1:17" ht="15">
      <c r="A20" s="221" t="s">
        <v>3</v>
      </c>
      <c r="B20" s="222"/>
      <c r="C20" s="222"/>
      <c r="D20" s="222"/>
      <c r="E20" s="222"/>
      <c r="F20" s="223"/>
      <c r="G20" s="1"/>
      <c r="H20" s="2"/>
      <c r="I20" s="23"/>
      <c r="J20" s="23"/>
      <c r="K20" s="19"/>
      <c r="L20" s="19"/>
      <c r="M20" s="18"/>
      <c r="N20" s="18"/>
      <c r="O20" s="56"/>
      <c r="Q20" s="124"/>
    </row>
    <row r="21" spans="1:17" s="44" customFormat="1" ht="15">
      <c r="A21" s="178" t="s">
        <v>19</v>
      </c>
      <c r="B21" s="179"/>
      <c r="C21" s="179"/>
      <c r="D21" s="179"/>
      <c r="E21" s="179"/>
      <c r="F21" s="179"/>
      <c r="G21" s="12"/>
      <c r="H21" s="10" t="s">
        <v>20</v>
      </c>
      <c r="I21" s="20">
        <f aca="true" t="shared" si="0" ref="I21:J23">I44+I61</f>
        <v>3770.7799999999997</v>
      </c>
      <c r="J21" s="20">
        <f t="shared" si="0"/>
        <v>3674.226</v>
      </c>
      <c r="K21" s="20"/>
      <c r="L21" s="20"/>
      <c r="M21" s="18">
        <f aca="true" t="shared" si="1" ref="M21:M32">I21+K21</f>
        <v>3770.7799999999997</v>
      </c>
      <c r="N21" s="18">
        <f aca="true" t="shared" si="2" ref="N21:N32">J21+L21</f>
        <v>3674.226</v>
      </c>
      <c r="O21" s="57">
        <f>(N21*100)/M21</f>
        <v>97.43941571770299</v>
      </c>
      <c r="P21" s="100">
        <f>(N21+N22)/N19*100</f>
        <v>3.480560192838203</v>
      </c>
      <c r="Q21" s="125">
        <f>N21/N19*100</f>
        <v>2.891680562774256</v>
      </c>
    </row>
    <row r="22" spans="1:17" s="44" customFormat="1" ht="15">
      <c r="A22" s="155" t="s">
        <v>21</v>
      </c>
      <c r="B22" s="156"/>
      <c r="C22" s="156"/>
      <c r="D22" s="156"/>
      <c r="E22" s="156"/>
      <c r="F22" s="156"/>
      <c r="G22" s="12"/>
      <c r="H22" s="10" t="s">
        <v>22</v>
      </c>
      <c r="I22" s="20">
        <f t="shared" si="0"/>
        <v>829.42</v>
      </c>
      <c r="J22" s="20">
        <f t="shared" si="0"/>
        <v>748.2420000000001</v>
      </c>
      <c r="K22" s="20"/>
      <c r="L22" s="20"/>
      <c r="M22" s="18">
        <f t="shared" si="1"/>
        <v>829.42</v>
      </c>
      <c r="N22" s="18">
        <f t="shared" si="2"/>
        <v>748.2420000000001</v>
      </c>
      <c r="O22" s="57">
        <f aca="true" t="shared" si="3" ref="O22:O32">(N22*100)/M22</f>
        <v>90.21267873936006</v>
      </c>
      <c r="P22" s="100"/>
      <c r="Q22" s="125">
        <f>N22/N19*100</f>
        <v>0.5888796300639468</v>
      </c>
    </row>
    <row r="23" spans="1:17" s="44" customFormat="1" ht="17.25" customHeight="1">
      <c r="A23" s="178" t="s">
        <v>24</v>
      </c>
      <c r="B23" s="179"/>
      <c r="C23" s="179"/>
      <c r="D23" s="179"/>
      <c r="E23" s="179"/>
      <c r="F23" s="179"/>
      <c r="G23" s="16"/>
      <c r="H23" s="10" t="s">
        <v>23</v>
      </c>
      <c r="I23" s="20">
        <f t="shared" si="0"/>
        <v>248.08599999999998</v>
      </c>
      <c r="J23" s="20">
        <f t="shared" si="0"/>
        <v>246.878</v>
      </c>
      <c r="K23" s="20"/>
      <c r="L23" s="20"/>
      <c r="M23" s="18">
        <f t="shared" si="1"/>
        <v>248.08599999999998</v>
      </c>
      <c r="N23" s="18">
        <f>J23+L23</f>
        <v>246.878</v>
      </c>
      <c r="O23" s="57">
        <f t="shared" si="3"/>
        <v>99.51307207984328</v>
      </c>
      <c r="P23" s="100">
        <f>N23/N19*100</f>
        <v>0.19429733336397456</v>
      </c>
      <c r="Q23" s="125">
        <f>N23/N19*100</f>
        <v>0.19429733336397456</v>
      </c>
    </row>
    <row r="24" spans="1:17" s="44" customFormat="1" ht="15">
      <c r="A24" s="178" t="s">
        <v>35</v>
      </c>
      <c r="B24" s="179"/>
      <c r="C24" s="179"/>
      <c r="D24" s="179"/>
      <c r="E24" s="179"/>
      <c r="F24" s="179"/>
      <c r="G24" s="12"/>
      <c r="H24" s="10" t="s">
        <v>25</v>
      </c>
      <c r="I24" s="20">
        <f>I47+I64+I83+I70</f>
        <v>323.344</v>
      </c>
      <c r="J24" s="20">
        <f>J47+J64+J83+J70</f>
        <v>277.912</v>
      </c>
      <c r="K24" s="20"/>
      <c r="L24" s="20"/>
      <c r="M24" s="18">
        <f t="shared" si="1"/>
        <v>323.344</v>
      </c>
      <c r="N24" s="18">
        <f t="shared" si="2"/>
        <v>277.912</v>
      </c>
      <c r="O24" s="57">
        <f t="shared" si="3"/>
        <v>85.94932950665545</v>
      </c>
      <c r="P24" s="100">
        <f>N24/N19*100</f>
        <v>0.21872163785290263</v>
      </c>
      <c r="Q24" s="125">
        <f>N24/N19*100</f>
        <v>0.21872163785290263</v>
      </c>
    </row>
    <row r="25" spans="1:17" s="44" customFormat="1" ht="15">
      <c r="A25" s="218" t="s">
        <v>27</v>
      </c>
      <c r="B25" s="219"/>
      <c r="C25" s="219"/>
      <c r="D25" s="219"/>
      <c r="E25" s="219"/>
      <c r="F25" s="220"/>
      <c r="G25" s="12"/>
      <c r="H25" s="10" t="s">
        <v>28</v>
      </c>
      <c r="I25" s="20">
        <f>I48+I65</f>
        <v>10.3</v>
      </c>
      <c r="J25" s="20">
        <f>J48+J65</f>
        <v>0.959</v>
      </c>
      <c r="K25" s="20"/>
      <c r="L25" s="20"/>
      <c r="M25" s="18">
        <f t="shared" si="1"/>
        <v>10.3</v>
      </c>
      <c r="N25" s="18">
        <f t="shared" si="2"/>
        <v>0.959</v>
      </c>
      <c r="O25" s="57">
        <f t="shared" si="3"/>
        <v>9.310679611650484</v>
      </c>
      <c r="P25" s="100">
        <f>N25/N19*100</f>
        <v>0.0007547498873777802</v>
      </c>
      <c r="Q25" s="125">
        <f>N25/N19*100</f>
        <v>0.0007547498873777802</v>
      </c>
    </row>
    <row r="26" spans="1:17" s="44" customFormat="1" ht="30.75">
      <c r="A26" s="155" t="s">
        <v>82</v>
      </c>
      <c r="B26" s="156"/>
      <c r="C26" s="156"/>
      <c r="D26" s="156"/>
      <c r="E26" s="156"/>
      <c r="F26" s="156"/>
      <c r="G26" s="11"/>
      <c r="H26" s="10" t="s">
        <v>83</v>
      </c>
      <c r="I26" s="20">
        <f>I84</f>
        <v>689.893</v>
      </c>
      <c r="J26" s="20">
        <f>J84</f>
        <v>676.907</v>
      </c>
      <c r="K26" s="20"/>
      <c r="L26" s="20"/>
      <c r="M26" s="18">
        <f t="shared" si="1"/>
        <v>689.893</v>
      </c>
      <c r="N26" s="18">
        <f t="shared" si="2"/>
        <v>676.907</v>
      </c>
      <c r="O26" s="57">
        <f t="shared" si="3"/>
        <v>98.11767911835602</v>
      </c>
      <c r="P26" s="100">
        <f>N26/N19*100</f>
        <v>0.5327377289001367</v>
      </c>
      <c r="Q26" s="125">
        <f>N26/N19*100</f>
        <v>0.5327377289001367</v>
      </c>
    </row>
    <row r="27" spans="1:17" s="44" customFormat="1" ht="32.25" customHeight="1">
      <c r="A27" s="178" t="s">
        <v>30</v>
      </c>
      <c r="B27" s="179"/>
      <c r="C27" s="179"/>
      <c r="D27" s="179"/>
      <c r="E27" s="179"/>
      <c r="F27" s="179"/>
      <c r="G27" s="12"/>
      <c r="H27" s="10" t="s">
        <v>31</v>
      </c>
      <c r="I27" s="20">
        <f>I52+I56+I66+I123+I132</f>
        <v>47132.600999999995</v>
      </c>
      <c r="J27" s="20">
        <f>J52+J56+J66+J123+J132</f>
        <v>45945.32399999999</v>
      </c>
      <c r="K27" s="20">
        <f>K79</f>
        <v>40195.826</v>
      </c>
      <c r="L27" s="20">
        <f>L79</f>
        <v>40195.826</v>
      </c>
      <c r="M27" s="18">
        <f t="shared" si="1"/>
        <v>87328.427</v>
      </c>
      <c r="N27" s="18">
        <f t="shared" si="2"/>
        <v>86141.15</v>
      </c>
      <c r="O27" s="57">
        <f t="shared" si="3"/>
        <v>98.6404461401784</v>
      </c>
      <c r="P27" s="100">
        <f>N27/N19*100</f>
        <v>67.7946019406595</v>
      </c>
      <c r="Q27" s="125">
        <f>N27/N19*100</f>
        <v>67.7946019406595</v>
      </c>
    </row>
    <row r="28" spans="1:17" s="44" customFormat="1" ht="30" customHeight="1">
      <c r="A28" s="178" t="s">
        <v>36</v>
      </c>
      <c r="B28" s="179"/>
      <c r="C28" s="179"/>
      <c r="D28" s="179"/>
      <c r="E28" s="179"/>
      <c r="F28" s="179"/>
      <c r="G28" s="12"/>
      <c r="H28" s="10" t="s">
        <v>29</v>
      </c>
      <c r="I28" s="20"/>
      <c r="J28" s="20"/>
      <c r="K28" s="20">
        <f>K57</f>
        <v>100</v>
      </c>
      <c r="L28" s="20">
        <f>L57</f>
        <v>99.9</v>
      </c>
      <c r="M28" s="18">
        <f t="shared" si="1"/>
        <v>100</v>
      </c>
      <c r="N28" s="18">
        <f t="shared" si="2"/>
        <v>99.9</v>
      </c>
      <c r="O28" s="57">
        <f t="shared" si="3"/>
        <v>99.9</v>
      </c>
      <c r="P28" s="100">
        <f>N28/N19*100</f>
        <v>0.07862305917522444</v>
      </c>
      <c r="Q28" s="125">
        <f>N28/N19*100</f>
        <v>0.07862305917522444</v>
      </c>
    </row>
    <row r="29" spans="1:17" s="44" customFormat="1" ht="15">
      <c r="A29" s="178" t="s">
        <v>100</v>
      </c>
      <c r="B29" s="179"/>
      <c r="C29" s="179"/>
      <c r="D29" s="179"/>
      <c r="E29" s="179"/>
      <c r="F29" s="179"/>
      <c r="G29" s="12"/>
      <c r="H29" s="10" t="s">
        <v>101</v>
      </c>
      <c r="I29" s="20"/>
      <c r="J29" s="20"/>
      <c r="K29" s="20">
        <f>K118+K108</f>
        <v>2644.857</v>
      </c>
      <c r="L29" s="20">
        <f>L118+L108</f>
        <v>2325.2400000000002</v>
      </c>
      <c r="M29" s="18">
        <f>I29+K29</f>
        <v>2644.857</v>
      </c>
      <c r="N29" s="18">
        <f>J29+L29</f>
        <v>2325.2400000000002</v>
      </c>
      <c r="O29" s="57">
        <f>(N29*100)/M29</f>
        <v>87.91552813630379</v>
      </c>
      <c r="P29" s="100" t="e">
        <f>N29/N18*100</f>
        <v>#DIV/0!</v>
      </c>
      <c r="Q29" s="125">
        <f>N29/N19*100</f>
        <v>1.830004825991981</v>
      </c>
    </row>
    <row r="30" spans="1:17" s="44" customFormat="1" ht="15">
      <c r="A30" s="178" t="s">
        <v>37</v>
      </c>
      <c r="B30" s="179"/>
      <c r="C30" s="179"/>
      <c r="D30" s="179"/>
      <c r="E30" s="179"/>
      <c r="F30" s="179"/>
      <c r="G30" s="12"/>
      <c r="H30" s="10" t="s">
        <v>41</v>
      </c>
      <c r="I30" s="20"/>
      <c r="J30" s="20"/>
      <c r="K30" s="20">
        <f>K89+K95+K99+K104+K109+K119+K128+K133</f>
        <v>26714.832</v>
      </c>
      <c r="L30" s="20">
        <f>L89+L95+L99+L104+L109+L119+L128+L133</f>
        <v>14561.948</v>
      </c>
      <c r="M30" s="18">
        <f t="shared" si="1"/>
        <v>26714.832</v>
      </c>
      <c r="N30" s="18">
        <f t="shared" si="2"/>
        <v>14561.948</v>
      </c>
      <c r="O30" s="57">
        <f t="shared" si="3"/>
        <v>54.50885111311949</v>
      </c>
      <c r="P30" s="100">
        <f>N30/N19*100</f>
        <v>11.46050950260802</v>
      </c>
      <c r="Q30" s="125">
        <f>N30/N19*100</f>
        <v>11.46050950260802</v>
      </c>
    </row>
    <row r="31" spans="1:17" s="44" customFormat="1" ht="15">
      <c r="A31" s="178" t="s">
        <v>38</v>
      </c>
      <c r="B31" s="179"/>
      <c r="C31" s="179"/>
      <c r="D31" s="179"/>
      <c r="E31" s="179"/>
      <c r="F31" s="179"/>
      <c r="G31" s="14"/>
      <c r="H31" s="10" t="s">
        <v>32</v>
      </c>
      <c r="I31" s="20"/>
      <c r="J31" s="20"/>
      <c r="K31" s="20">
        <f>K90+K100</f>
        <v>1077.8220000000001</v>
      </c>
      <c r="L31" s="20">
        <f>L90+L100</f>
        <v>880.661</v>
      </c>
      <c r="M31" s="18">
        <f t="shared" si="1"/>
        <v>1077.8220000000001</v>
      </c>
      <c r="N31" s="18">
        <f t="shared" si="2"/>
        <v>880.661</v>
      </c>
      <c r="O31" s="57">
        <f t="shared" si="3"/>
        <v>81.70746190001687</v>
      </c>
      <c r="P31" s="100">
        <f>N31/N19*100</f>
        <v>0.6930957148780013</v>
      </c>
      <c r="Q31" s="125">
        <f>N31/N19*100</f>
        <v>0.6930957148780013</v>
      </c>
    </row>
    <row r="32" spans="1:17" s="44" customFormat="1" ht="31.5" customHeight="1" thickBot="1">
      <c r="A32" s="176" t="s">
        <v>33</v>
      </c>
      <c r="B32" s="177"/>
      <c r="C32" s="177"/>
      <c r="D32" s="177"/>
      <c r="E32" s="177"/>
      <c r="F32" s="177"/>
      <c r="G32" s="79"/>
      <c r="H32" s="71" t="s">
        <v>34</v>
      </c>
      <c r="I32" s="80"/>
      <c r="J32" s="80"/>
      <c r="K32" s="80">
        <f>K85+K91+K124+K137+K146</f>
        <v>17988.703</v>
      </c>
      <c r="L32" s="80">
        <f>L85+L91+L124+L137+L146</f>
        <v>17427.936999999998</v>
      </c>
      <c r="M32" s="83">
        <f t="shared" si="1"/>
        <v>17988.703</v>
      </c>
      <c r="N32" s="83">
        <f t="shared" si="2"/>
        <v>17427.936999999998</v>
      </c>
      <c r="O32" s="81">
        <f t="shared" si="3"/>
        <v>96.88267686669792</v>
      </c>
      <c r="P32" s="100">
        <f>N32/N19*100</f>
        <v>13.716093313844677</v>
      </c>
      <c r="Q32" s="125">
        <f>N32/N19*100</f>
        <v>13.716093313844677</v>
      </c>
    </row>
    <row r="33" spans="1:17" ht="15">
      <c r="A33" s="45"/>
      <c r="B33" s="45"/>
      <c r="C33" s="45"/>
      <c r="D33" s="45"/>
      <c r="E33" s="45"/>
      <c r="F33" s="45"/>
      <c r="G33" s="46"/>
      <c r="H33" s="47"/>
      <c r="I33" s="48"/>
      <c r="J33" s="48"/>
      <c r="K33" s="48"/>
      <c r="L33" s="48"/>
      <c r="M33" s="48"/>
      <c r="N33" s="48"/>
      <c r="O33" s="82"/>
      <c r="P33" s="98" t="e">
        <f>SUM(P20:P32)</f>
        <v>#DIV/0!</v>
      </c>
      <c r="Q33" s="98">
        <f>SUM(Q21:Q32)</f>
        <v>100</v>
      </c>
    </row>
    <row r="34" spans="1:15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82"/>
    </row>
    <row r="35" spans="1:15" ht="0" customHeight="1" hidden="1" thickBot="1">
      <c r="A35" s="60"/>
      <c r="B35" s="61"/>
      <c r="C35" s="62"/>
      <c r="D35" s="62"/>
      <c r="E35" s="62"/>
      <c r="F35" s="62"/>
      <c r="G35" s="63"/>
      <c r="H35" s="63"/>
      <c r="I35" s="63"/>
      <c r="J35" s="63"/>
      <c r="K35" s="61"/>
      <c r="L35" s="61"/>
      <c r="M35" s="61"/>
      <c r="N35" s="64"/>
      <c r="O35" s="58"/>
    </row>
    <row r="36" spans="1:17" ht="18" customHeight="1">
      <c r="A36" s="195" t="s">
        <v>1</v>
      </c>
      <c r="B36" s="196"/>
      <c r="C36" s="196"/>
      <c r="D36" s="196"/>
      <c r="E36" s="196"/>
      <c r="F36" s="189"/>
      <c r="G36" s="175" t="s">
        <v>8</v>
      </c>
      <c r="H36" s="180" t="s">
        <v>17</v>
      </c>
      <c r="I36" s="199" t="s">
        <v>0</v>
      </c>
      <c r="J36" s="200"/>
      <c r="K36" s="199" t="s">
        <v>10</v>
      </c>
      <c r="L36" s="200"/>
      <c r="M36" s="199" t="s">
        <v>5</v>
      </c>
      <c r="N36" s="200"/>
      <c r="O36" s="184" t="s">
        <v>18</v>
      </c>
      <c r="P36" s="94"/>
      <c r="Q36" s="94"/>
    </row>
    <row r="37" spans="1:17" ht="36" customHeight="1">
      <c r="A37" s="158"/>
      <c r="B37" s="159"/>
      <c r="C37" s="159"/>
      <c r="D37" s="159"/>
      <c r="E37" s="159"/>
      <c r="F37" s="160"/>
      <c r="G37" s="165"/>
      <c r="H37" s="168"/>
      <c r="I37" s="170" t="s">
        <v>85</v>
      </c>
      <c r="J37" s="170" t="s">
        <v>86</v>
      </c>
      <c r="K37" s="170" t="s">
        <v>85</v>
      </c>
      <c r="L37" s="170" t="s">
        <v>86</v>
      </c>
      <c r="M37" s="170" t="s">
        <v>85</v>
      </c>
      <c r="N37" s="170" t="s">
        <v>86</v>
      </c>
      <c r="O37" s="181"/>
      <c r="P37" s="94"/>
      <c r="Q37" s="94"/>
    </row>
    <row r="38" spans="1:17" ht="12.75" customHeight="1">
      <c r="A38" s="158"/>
      <c r="B38" s="159"/>
      <c r="C38" s="159"/>
      <c r="D38" s="159"/>
      <c r="E38" s="159"/>
      <c r="F38" s="160"/>
      <c r="G38" s="165"/>
      <c r="H38" s="168"/>
      <c r="I38" s="171"/>
      <c r="J38" s="171"/>
      <c r="K38" s="171"/>
      <c r="L38" s="171"/>
      <c r="M38" s="171"/>
      <c r="N38" s="171"/>
      <c r="O38" s="181"/>
      <c r="P38" s="94"/>
      <c r="Q38" s="94"/>
    </row>
    <row r="39" spans="1:17" ht="18" customHeight="1" thickBot="1">
      <c r="A39" s="161"/>
      <c r="B39" s="162"/>
      <c r="C39" s="162"/>
      <c r="D39" s="162"/>
      <c r="E39" s="162"/>
      <c r="F39" s="163"/>
      <c r="G39" s="166"/>
      <c r="H39" s="169"/>
      <c r="I39" s="172"/>
      <c r="J39" s="172"/>
      <c r="K39" s="172"/>
      <c r="L39" s="172"/>
      <c r="M39" s="172"/>
      <c r="N39" s="172"/>
      <c r="O39" s="182"/>
      <c r="P39" s="94"/>
      <c r="Q39" s="94"/>
    </row>
    <row r="40" spans="1:17" ht="14.25" thickBot="1">
      <c r="A40" s="190">
        <v>1</v>
      </c>
      <c r="B40" s="191"/>
      <c r="C40" s="191"/>
      <c r="D40" s="191"/>
      <c r="E40" s="191"/>
      <c r="F40" s="191"/>
      <c r="G40" s="42">
        <v>2</v>
      </c>
      <c r="H40" s="42">
        <v>3</v>
      </c>
      <c r="I40" s="42">
        <v>4</v>
      </c>
      <c r="J40" s="42">
        <v>5</v>
      </c>
      <c r="K40" s="42">
        <v>6</v>
      </c>
      <c r="L40" s="42">
        <v>7</v>
      </c>
      <c r="M40" s="42">
        <v>8</v>
      </c>
      <c r="N40" s="43">
        <v>9</v>
      </c>
      <c r="O40" s="55">
        <v>10</v>
      </c>
      <c r="P40" s="94"/>
      <c r="Q40" s="94"/>
    </row>
    <row r="41" spans="1:17" ht="21.75" customHeight="1" thickBot="1">
      <c r="A41" s="146" t="s">
        <v>40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8"/>
      <c r="P41" s="94"/>
      <c r="Q41" s="94"/>
    </row>
    <row r="42" spans="1:17" ht="15">
      <c r="A42" s="206" t="s">
        <v>11</v>
      </c>
      <c r="B42" s="207"/>
      <c r="C42" s="207"/>
      <c r="D42" s="207"/>
      <c r="E42" s="207"/>
      <c r="F42" s="208"/>
      <c r="G42" s="1"/>
      <c r="H42" s="2"/>
      <c r="I42" s="3">
        <f aca="true" t="shared" si="4" ref="I42:N42">SUM(I44:I48)</f>
        <v>4201</v>
      </c>
      <c r="J42" s="3">
        <f t="shared" si="4"/>
        <v>4121.593</v>
      </c>
      <c r="K42" s="3">
        <f t="shared" si="4"/>
        <v>0</v>
      </c>
      <c r="L42" s="3">
        <f t="shared" si="4"/>
        <v>0</v>
      </c>
      <c r="M42" s="3">
        <f t="shared" si="4"/>
        <v>4201</v>
      </c>
      <c r="N42" s="3">
        <f t="shared" si="4"/>
        <v>4121.593</v>
      </c>
      <c r="O42" s="65">
        <f>N42/M42*100</f>
        <v>98.10980718876458</v>
      </c>
      <c r="P42" s="94">
        <f>N42/76997.045*100</f>
        <v>5.352923608951486</v>
      </c>
      <c r="Q42" s="94"/>
    </row>
    <row r="43" spans="1:17" ht="15">
      <c r="A43" s="152" t="s">
        <v>3</v>
      </c>
      <c r="B43" s="153"/>
      <c r="C43" s="153"/>
      <c r="D43" s="153"/>
      <c r="E43" s="153"/>
      <c r="F43" s="154"/>
      <c r="G43" s="9"/>
      <c r="H43" s="66"/>
      <c r="I43" s="5"/>
      <c r="J43" s="5"/>
      <c r="K43" s="5"/>
      <c r="L43" s="5"/>
      <c r="M43" s="5"/>
      <c r="N43" s="5"/>
      <c r="O43" s="67"/>
      <c r="P43" s="94"/>
      <c r="Q43" s="94"/>
    </row>
    <row r="44" spans="1:17" ht="15" customHeight="1">
      <c r="A44" s="197" t="s">
        <v>19</v>
      </c>
      <c r="B44" s="198"/>
      <c r="C44" s="198"/>
      <c r="D44" s="198"/>
      <c r="E44" s="198"/>
      <c r="F44" s="198"/>
      <c r="G44" s="9"/>
      <c r="H44" s="10" t="s">
        <v>20</v>
      </c>
      <c r="I44" s="8">
        <v>3225.5</v>
      </c>
      <c r="J44" s="8">
        <v>3216.603</v>
      </c>
      <c r="K44" s="8"/>
      <c r="L44" s="8"/>
      <c r="M44" s="8">
        <f aca="true" t="shared" si="5" ref="M44:N48">I44+K44</f>
        <v>3225.5</v>
      </c>
      <c r="N44" s="8">
        <f t="shared" si="5"/>
        <v>3216.603</v>
      </c>
      <c r="O44" s="68">
        <f>(N44*100/M44)</f>
        <v>99.7241667958456</v>
      </c>
      <c r="P44" s="94"/>
      <c r="Q44" s="94"/>
    </row>
    <row r="45" spans="1:17" ht="17.25" customHeight="1">
      <c r="A45" s="204" t="s">
        <v>21</v>
      </c>
      <c r="B45" s="205"/>
      <c r="C45" s="205"/>
      <c r="D45" s="205"/>
      <c r="E45" s="205"/>
      <c r="F45" s="205"/>
      <c r="G45" s="9"/>
      <c r="H45" s="10" t="s">
        <v>22</v>
      </c>
      <c r="I45" s="8">
        <v>709.5</v>
      </c>
      <c r="J45" s="8">
        <v>647.565</v>
      </c>
      <c r="K45" s="8"/>
      <c r="L45" s="8"/>
      <c r="M45" s="8">
        <f t="shared" si="5"/>
        <v>709.5</v>
      </c>
      <c r="N45" s="8">
        <f t="shared" si="5"/>
        <v>647.565</v>
      </c>
      <c r="O45" s="68">
        <f>(N45*100/M45)</f>
        <v>91.27061310782243</v>
      </c>
      <c r="P45" s="94"/>
      <c r="Q45" s="94"/>
    </row>
    <row r="46" spans="1:17" ht="15">
      <c r="A46" s="197" t="s">
        <v>24</v>
      </c>
      <c r="B46" s="198"/>
      <c r="C46" s="198"/>
      <c r="D46" s="198"/>
      <c r="E46" s="198"/>
      <c r="F46" s="198"/>
      <c r="G46" s="6"/>
      <c r="H46" s="10" t="s">
        <v>23</v>
      </c>
      <c r="I46" s="8">
        <v>212.856</v>
      </c>
      <c r="J46" s="8">
        <v>212.855</v>
      </c>
      <c r="K46" s="8"/>
      <c r="L46" s="8"/>
      <c r="M46" s="8">
        <f t="shared" si="5"/>
        <v>212.856</v>
      </c>
      <c r="N46" s="8">
        <f t="shared" si="5"/>
        <v>212.855</v>
      </c>
      <c r="O46" s="68">
        <f>(N46*100/M46)</f>
        <v>99.99953019881987</v>
      </c>
      <c r="P46" s="94"/>
      <c r="Q46" s="94"/>
    </row>
    <row r="47" spans="1:17" ht="17.25" customHeight="1">
      <c r="A47" s="197" t="s">
        <v>26</v>
      </c>
      <c r="B47" s="198"/>
      <c r="C47" s="198"/>
      <c r="D47" s="198"/>
      <c r="E47" s="198"/>
      <c r="F47" s="198"/>
      <c r="G47" s="9"/>
      <c r="H47" s="10" t="s">
        <v>25</v>
      </c>
      <c r="I47" s="8">
        <v>45.844</v>
      </c>
      <c r="J47" s="8">
        <v>43.611</v>
      </c>
      <c r="K47" s="8"/>
      <c r="L47" s="8"/>
      <c r="M47" s="8">
        <f t="shared" si="5"/>
        <v>45.844</v>
      </c>
      <c r="N47" s="8">
        <f t="shared" si="5"/>
        <v>43.611</v>
      </c>
      <c r="O47" s="68">
        <f>(N47*100/M47)</f>
        <v>95.12913358345692</v>
      </c>
      <c r="P47" s="94"/>
      <c r="Q47" s="94"/>
    </row>
    <row r="48" spans="1:17" ht="15.75" thickBot="1">
      <c r="A48" s="201" t="s">
        <v>27</v>
      </c>
      <c r="B48" s="202"/>
      <c r="C48" s="202"/>
      <c r="D48" s="202"/>
      <c r="E48" s="202"/>
      <c r="F48" s="203"/>
      <c r="G48" s="9"/>
      <c r="H48" s="10" t="s">
        <v>28</v>
      </c>
      <c r="I48" s="8">
        <v>7.3</v>
      </c>
      <c r="J48" s="8">
        <v>0.959</v>
      </c>
      <c r="K48" s="8"/>
      <c r="L48" s="8"/>
      <c r="M48" s="8">
        <f t="shared" si="5"/>
        <v>7.3</v>
      </c>
      <c r="N48" s="8">
        <f t="shared" si="5"/>
        <v>0.959</v>
      </c>
      <c r="O48" s="68">
        <f>(N48*100/M48)</f>
        <v>13.136986301369863</v>
      </c>
      <c r="P48" s="94"/>
      <c r="Q48" s="94"/>
    </row>
    <row r="49" spans="1:17" ht="23.25" customHeight="1" thickBot="1">
      <c r="A49" s="146" t="s">
        <v>42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8"/>
      <c r="P49" s="94"/>
      <c r="Q49" s="94"/>
    </row>
    <row r="50" spans="1:17" ht="17.25">
      <c r="A50" s="149" t="s">
        <v>11</v>
      </c>
      <c r="B50" s="150"/>
      <c r="C50" s="150"/>
      <c r="D50" s="150"/>
      <c r="E50" s="150"/>
      <c r="F50" s="151"/>
      <c r="G50" s="49"/>
      <c r="H50" s="50"/>
      <c r="I50" s="3">
        <f aca="true" t="shared" si="6" ref="I50:N50">SUM(I52:I52)</f>
        <v>4500</v>
      </c>
      <c r="J50" s="3">
        <f t="shared" si="6"/>
        <v>4500</v>
      </c>
      <c r="K50" s="3">
        <f t="shared" si="6"/>
        <v>0</v>
      </c>
      <c r="L50" s="3">
        <f t="shared" si="6"/>
        <v>0</v>
      </c>
      <c r="M50" s="3">
        <f t="shared" si="6"/>
        <v>4500</v>
      </c>
      <c r="N50" s="3">
        <f t="shared" si="6"/>
        <v>4500</v>
      </c>
      <c r="O50" s="65">
        <f>(N50*100/M50)</f>
        <v>100</v>
      </c>
      <c r="P50" s="94">
        <f>N50/76997.045*100</f>
        <v>5.844380131731029</v>
      </c>
      <c r="Q50" s="94"/>
    </row>
    <row r="51" spans="1:17" ht="18" customHeight="1">
      <c r="A51" s="152" t="s">
        <v>3</v>
      </c>
      <c r="B51" s="153"/>
      <c r="C51" s="153"/>
      <c r="D51" s="153"/>
      <c r="E51" s="153"/>
      <c r="F51" s="154"/>
      <c r="G51" s="4"/>
      <c r="H51" s="15"/>
      <c r="I51" s="5"/>
      <c r="J51" s="5"/>
      <c r="K51" s="5"/>
      <c r="L51" s="5"/>
      <c r="M51" s="5"/>
      <c r="N51" s="17"/>
      <c r="O51" s="67"/>
      <c r="P51" s="94"/>
      <c r="Q51" s="94"/>
    </row>
    <row r="52" spans="1:17" ht="30.75" customHeight="1" thickBot="1">
      <c r="A52" s="155" t="s">
        <v>30</v>
      </c>
      <c r="B52" s="156"/>
      <c r="C52" s="156"/>
      <c r="D52" s="156"/>
      <c r="E52" s="156"/>
      <c r="F52" s="156"/>
      <c r="G52" s="110"/>
      <c r="H52" s="112" t="s">
        <v>31</v>
      </c>
      <c r="I52" s="113">
        <v>4500</v>
      </c>
      <c r="J52" s="113">
        <v>4500</v>
      </c>
      <c r="K52" s="113"/>
      <c r="L52" s="113"/>
      <c r="M52" s="113">
        <f>I52+K52</f>
        <v>4500</v>
      </c>
      <c r="N52" s="113">
        <f>J52+L52</f>
        <v>4500</v>
      </c>
      <c r="O52" s="114">
        <f>(N52*100)/M52</f>
        <v>100</v>
      </c>
      <c r="P52" s="94"/>
      <c r="Q52" s="94"/>
    </row>
    <row r="53" spans="1:17" ht="23.25" customHeight="1" thickBot="1">
      <c r="A53" s="146" t="s">
        <v>99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  <c r="P53" s="94"/>
      <c r="Q53" s="94"/>
    </row>
    <row r="54" spans="1:17" ht="17.25">
      <c r="A54" s="149" t="s">
        <v>11</v>
      </c>
      <c r="B54" s="150"/>
      <c r="C54" s="150"/>
      <c r="D54" s="150"/>
      <c r="E54" s="150"/>
      <c r="F54" s="151"/>
      <c r="G54" s="49"/>
      <c r="H54" s="50"/>
      <c r="I54" s="3">
        <f>SUM(I56:I56)</f>
        <v>400</v>
      </c>
      <c r="J54" s="3">
        <f>SUM(J56:J56)</f>
        <v>72.762</v>
      </c>
      <c r="K54" s="3">
        <f>SUM(K56:K57)</f>
        <v>100</v>
      </c>
      <c r="L54" s="3">
        <f>SUM(L56:L57)</f>
        <v>99.9</v>
      </c>
      <c r="M54" s="3">
        <f>SUM(M56:M57)</f>
        <v>500</v>
      </c>
      <c r="N54" s="3">
        <f>SUM(N56:N57)</f>
        <v>172.662</v>
      </c>
      <c r="O54" s="65">
        <f>(N54*100/M54)</f>
        <v>34.5324</v>
      </c>
      <c r="P54" s="94">
        <f>N54/76997.045*100</f>
        <v>0.22424496940109845</v>
      </c>
      <c r="Q54" s="94"/>
    </row>
    <row r="55" spans="1:17" ht="18" customHeight="1">
      <c r="A55" s="152" t="s">
        <v>3</v>
      </c>
      <c r="B55" s="153"/>
      <c r="C55" s="153"/>
      <c r="D55" s="153"/>
      <c r="E55" s="153"/>
      <c r="F55" s="154"/>
      <c r="G55" s="4"/>
      <c r="H55" s="15"/>
      <c r="I55" s="5"/>
      <c r="J55" s="5"/>
      <c r="K55" s="5"/>
      <c r="L55" s="5"/>
      <c r="M55" s="5"/>
      <c r="N55" s="17"/>
      <c r="O55" s="67"/>
      <c r="P55" s="94"/>
      <c r="Q55" s="94"/>
    </row>
    <row r="56" spans="1:17" ht="30.75" customHeight="1">
      <c r="A56" s="155" t="s">
        <v>30</v>
      </c>
      <c r="B56" s="156"/>
      <c r="C56" s="156"/>
      <c r="D56" s="156"/>
      <c r="E56" s="156"/>
      <c r="F56" s="156"/>
      <c r="G56" s="110"/>
      <c r="H56" s="112" t="s">
        <v>31</v>
      </c>
      <c r="I56" s="113">
        <v>400</v>
      </c>
      <c r="J56" s="113">
        <v>72.762</v>
      </c>
      <c r="K56" s="113"/>
      <c r="L56" s="113"/>
      <c r="M56" s="113">
        <f>I56+K56</f>
        <v>400</v>
      </c>
      <c r="N56" s="113">
        <f>J56+L56</f>
        <v>72.762</v>
      </c>
      <c r="O56" s="114">
        <f>(N56*100)/M56</f>
        <v>18.1905</v>
      </c>
      <c r="P56" s="94"/>
      <c r="Q56" s="94"/>
    </row>
    <row r="57" spans="1:17" ht="31.5" thickBot="1">
      <c r="A57" s="178" t="s">
        <v>87</v>
      </c>
      <c r="B57" s="179"/>
      <c r="C57" s="179"/>
      <c r="D57" s="179"/>
      <c r="E57" s="179"/>
      <c r="F57" s="179"/>
      <c r="G57" s="12"/>
      <c r="H57" s="22" t="s">
        <v>91</v>
      </c>
      <c r="I57" s="7"/>
      <c r="J57" s="8"/>
      <c r="K57" s="8">
        <v>100</v>
      </c>
      <c r="L57" s="8">
        <v>99.9</v>
      </c>
      <c r="M57" s="8">
        <f>I57+K57</f>
        <v>100</v>
      </c>
      <c r="N57" s="8">
        <f>J57+L57</f>
        <v>99.9</v>
      </c>
      <c r="O57" s="69">
        <f>(N57*100)/M57</f>
        <v>99.9</v>
      </c>
      <c r="P57" s="94"/>
      <c r="Q57" s="94"/>
    </row>
    <row r="58" spans="1:17" ht="22.5" customHeight="1" thickBot="1">
      <c r="A58" s="192" t="s">
        <v>43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4"/>
      <c r="P58" s="94"/>
      <c r="Q58" s="94"/>
    </row>
    <row r="59" spans="1:17" ht="17.25">
      <c r="A59" s="149" t="s">
        <v>11</v>
      </c>
      <c r="B59" s="150"/>
      <c r="C59" s="150"/>
      <c r="D59" s="150"/>
      <c r="E59" s="150"/>
      <c r="F59" s="151"/>
      <c r="G59" s="49"/>
      <c r="H59" s="50"/>
      <c r="I59" s="3">
        <f>SUM(I61:I66)</f>
        <v>22160.3</v>
      </c>
      <c r="J59" s="3">
        <f>SUM(J61:J66)</f>
        <v>21601.852</v>
      </c>
      <c r="K59" s="3">
        <f>SUM(K61:K66)</f>
        <v>0</v>
      </c>
      <c r="L59" s="3">
        <f>SUM(L61:L66)</f>
        <v>0</v>
      </c>
      <c r="M59" s="21">
        <f>I59+K59</f>
        <v>22160.3</v>
      </c>
      <c r="N59" s="21">
        <f>J59+L59</f>
        <v>21601.852</v>
      </c>
      <c r="O59" s="65">
        <f>(N59*100/M59)</f>
        <v>97.479961913873</v>
      </c>
      <c r="P59" s="94">
        <f>N59/76997.045*100</f>
        <v>28.05542991942093</v>
      </c>
      <c r="Q59" s="94"/>
    </row>
    <row r="60" spans="1:17" ht="15">
      <c r="A60" s="152" t="s">
        <v>3</v>
      </c>
      <c r="B60" s="153"/>
      <c r="C60" s="153"/>
      <c r="D60" s="153"/>
      <c r="E60" s="153"/>
      <c r="F60" s="154"/>
      <c r="G60" s="52"/>
      <c r="H60" s="54"/>
      <c r="I60" s="5"/>
      <c r="J60" s="5"/>
      <c r="K60" s="5"/>
      <c r="L60" s="5"/>
      <c r="M60" s="5"/>
      <c r="N60" s="5"/>
      <c r="O60" s="70"/>
      <c r="P60" s="94"/>
      <c r="Q60" s="94"/>
    </row>
    <row r="61" spans="1:17" ht="15.75" customHeight="1">
      <c r="A61" s="178" t="s">
        <v>19</v>
      </c>
      <c r="B61" s="179"/>
      <c r="C61" s="179"/>
      <c r="D61" s="179"/>
      <c r="E61" s="179"/>
      <c r="F61" s="179"/>
      <c r="G61" s="12"/>
      <c r="H61" s="10" t="s">
        <v>20</v>
      </c>
      <c r="I61" s="5">
        <v>545.28</v>
      </c>
      <c r="J61" s="5">
        <v>457.623</v>
      </c>
      <c r="K61" s="5"/>
      <c r="L61" s="5"/>
      <c r="M61" s="8">
        <f aca="true" t="shared" si="7" ref="M61:N66">I61+K61</f>
        <v>545.28</v>
      </c>
      <c r="N61" s="8">
        <f t="shared" si="7"/>
        <v>457.623</v>
      </c>
      <c r="O61" s="68">
        <f aca="true" t="shared" si="8" ref="O61:O66">(N61*100/M61)</f>
        <v>83.92440580985915</v>
      </c>
      <c r="P61" s="94"/>
      <c r="Q61" s="94"/>
    </row>
    <row r="62" spans="1:17" ht="15.75" customHeight="1">
      <c r="A62" s="155" t="s">
        <v>21</v>
      </c>
      <c r="B62" s="156"/>
      <c r="C62" s="156"/>
      <c r="D62" s="156"/>
      <c r="E62" s="156"/>
      <c r="F62" s="156"/>
      <c r="G62" s="12"/>
      <c r="H62" s="10" t="s">
        <v>22</v>
      </c>
      <c r="I62" s="5">
        <v>119.92</v>
      </c>
      <c r="J62" s="5">
        <v>100.677</v>
      </c>
      <c r="K62" s="5"/>
      <c r="L62" s="5"/>
      <c r="M62" s="8">
        <f t="shared" si="7"/>
        <v>119.92</v>
      </c>
      <c r="N62" s="8">
        <f t="shared" si="7"/>
        <v>100.677</v>
      </c>
      <c r="O62" s="68">
        <f t="shared" si="8"/>
        <v>83.95346897931955</v>
      </c>
      <c r="P62" s="94"/>
      <c r="Q62" s="94"/>
    </row>
    <row r="63" spans="1:17" ht="15.75" customHeight="1">
      <c r="A63" s="178" t="s">
        <v>24</v>
      </c>
      <c r="B63" s="179"/>
      <c r="C63" s="179"/>
      <c r="D63" s="179"/>
      <c r="E63" s="179"/>
      <c r="F63" s="179"/>
      <c r="G63" s="16"/>
      <c r="H63" s="10" t="s">
        <v>23</v>
      </c>
      <c r="I63" s="8">
        <v>35.23</v>
      </c>
      <c r="J63" s="8">
        <v>34.023</v>
      </c>
      <c r="K63" s="5"/>
      <c r="L63" s="5"/>
      <c r="M63" s="8">
        <f t="shared" si="7"/>
        <v>35.23</v>
      </c>
      <c r="N63" s="8">
        <f t="shared" si="7"/>
        <v>34.023</v>
      </c>
      <c r="O63" s="68">
        <f t="shared" si="8"/>
        <v>96.57394266250355</v>
      </c>
      <c r="P63" s="94"/>
      <c r="Q63" s="94"/>
    </row>
    <row r="64" spans="1:17" ht="15.75" customHeight="1">
      <c r="A64" s="178" t="s">
        <v>35</v>
      </c>
      <c r="B64" s="179"/>
      <c r="C64" s="179"/>
      <c r="D64" s="179"/>
      <c r="E64" s="179"/>
      <c r="F64" s="179"/>
      <c r="G64" s="12"/>
      <c r="H64" s="10" t="s">
        <v>25</v>
      </c>
      <c r="I64" s="8">
        <v>72.5</v>
      </c>
      <c r="J64" s="8">
        <v>30.251</v>
      </c>
      <c r="K64" s="5"/>
      <c r="L64" s="5"/>
      <c r="M64" s="8">
        <f t="shared" si="7"/>
        <v>72.5</v>
      </c>
      <c r="N64" s="8">
        <f t="shared" si="7"/>
        <v>30.251</v>
      </c>
      <c r="O64" s="68">
        <f t="shared" si="8"/>
        <v>41.72551724137931</v>
      </c>
      <c r="P64" s="94"/>
      <c r="Q64" s="94"/>
    </row>
    <row r="65" spans="1:17" ht="15.75" customHeight="1">
      <c r="A65" s="178" t="s">
        <v>102</v>
      </c>
      <c r="B65" s="179"/>
      <c r="C65" s="179"/>
      <c r="D65" s="179"/>
      <c r="E65" s="179"/>
      <c r="F65" s="179"/>
      <c r="G65" s="12"/>
      <c r="H65" s="22" t="s">
        <v>28</v>
      </c>
      <c r="I65" s="19">
        <v>3</v>
      </c>
      <c r="J65" s="8">
        <v>0</v>
      </c>
      <c r="K65" s="5"/>
      <c r="L65" s="5"/>
      <c r="M65" s="8">
        <f t="shared" si="7"/>
        <v>3</v>
      </c>
      <c r="N65" s="8">
        <f t="shared" si="7"/>
        <v>0</v>
      </c>
      <c r="O65" s="69">
        <f t="shared" si="8"/>
        <v>0</v>
      </c>
      <c r="P65" s="94"/>
      <c r="Q65" s="94"/>
    </row>
    <row r="66" spans="1:17" s="44" customFormat="1" ht="32.25" customHeight="1" thickBot="1">
      <c r="A66" s="178" t="s">
        <v>30</v>
      </c>
      <c r="B66" s="179"/>
      <c r="C66" s="179"/>
      <c r="D66" s="179"/>
      <c r="E66" s="179"/>
      <c r="F66" s="179"/>
      <c r="G66" s="12"/>
      <c r="H66" s="10" t="s">
        <v>31</v>
      </c>
      <c r="I66" s="20">
        <v>21384.37</v>
      </c>
      <c r="J66" s="20">
        <v>20979.278</v>
      </c>
      <c r="K66" s="20"/>
      <c r="L66" s="20"/>
      <c r="M66" s="20">
        <f t="shared" si="7"/>
        <v>21384.37</v>
      </c>
      <c r="N66" s="20">
        <f t="shared" si="7"/>
        <v>20979.278</v>
      </c>
      <c r="O66" s="57">
        <f t="shared" si="8"/>
        <v>98.10566315491174</v>
      </c>
      <c r="P66" s="101"/>
      <c r="Q66" s="101"/>
    </row>
    <row r="67" spans="1:17" ht="15.75" thickBot="1">
      <c r="A67" s="192" t="s">
        <v>88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4"/>
      <c r="P67" s="94"/>
      <c r="Q67" s="94"/>
    </row>
    <row r="68" spans="1:17" ht="17.25">
      <c r="A68" s="149" t="s">
        <v>11</v>
      </c>
      <c r="B68" s="150"/>
      <c r="C68" s="150"/>
      <c r="D68" s="150"/>
      <c r="E68" s="150"/>
      <c r="F68" s="151"/>
      <c r="G68" s="49"/>
      <c r="H68" s="50"/>
      <c r="I68" s="3">
        <f aca="true" t="shared" si="9" ref="I68:N68">SUM(I70)</f>
        <v>15</v>
      </c>
      <c r="J68" s="3">
        <f t="shared" si="9"/>
        <v>14.05</v>
      </c>
      <c r="K68" s="3">
        <f t="shared" si="9"/>
        <v>0</v>
      </c>
      <c r="L68" s="3">
        <f t="shared" si="9"/>
        <v>0</v>
      </c>
      <c r="M68" s="3">
        <f t="shared" si="9"/>
        <v>15</v>
      </c>
      <c r="N68" s="3">
        <f t="shared" si="9"/>
        <v>14.05</v>
      </c>
      <c r="O68" s="65">
        <f>(N68*100/M68)</f>
        <v>93.66666666666667</v>
      </c>
      <c r="P68" s="94">
        <f>N68/76997.045*100</f>
        <v>0.01824745352240466</v>
      </c>
      <c r="Q68" s="94"/>
    </row>
    <row r="69" spans="1:17" ht="15">
      <c r="A69" s="152" t="s">
        <v>3</v>
      </c>
      <c r="B69" s="153"/>
      <c r="C69" s="153"/>
      <c r="D69" s="153"/>
      <c r="E69" s="153"/>
      <c r="F69" s="154"/>
      <c r="G69" s="52"/>
      <c r="H69" s="54"/>
      <c r="I69" s="5"/>
      <c r="J69" s="5"/>
      <c r="K69" s="5"/>
      <c r="L69" s="5"/>
      <c r="M69" s="5"/>
      <c r="N69" s="5"/>
      <c r="O69" s="70"/>
      <c r="P69" s="94"/>
      <c r="Q69" s="94"/>
    </row>
    <row r="70" spans="1:17" ht="15.75" customHeight="1" thickBot="1">
      <c r="A70" s="176" t="s">
        <v>35</v>
      </c>
      <c r="B70" s="177"/>
      <c r="C70" s="177"/>
      <c r="D70" s="177"/>
      <c r="E70" s="177"/>
      <c r="F70" s="177"/>
      <c r="G70" s="79"/>
      <c r="H70" s="71" t="s">
        <v>25</v>
      </c>
      <c r="I70" s="73">
        <v>15</v>
      </c>
      <c r="J70" s="73">
        <v>14.05</v>
      </c>
      <c r="K70" s="108"/>
      <c r="L70" s="108"/>
      <c r="M70" s="73">
        <f>I70+K70</f>
        <v>15</v>
      </c>
      <c r="N70" s="73">
        <f>J70+L70</f>
        <v>14.05</v>
      </c>
      <c r="O70" s="109">
        <f>(N70*100/M70)</f>
        <v>93.66666666666667</v>
      </c>
      <c r="P70" s="94"/>
      <c r="Q70" s="94"/>
    </row>
    <row r="71" spans="1:17" s="93" customFormat="1" ht="26.25" customHeight="1">
      <c r="A71" s="195" t="s">
        <v>1</v>
      </c>
      <c r="B71" s="196"/>
      <c r="C71" s="196"/>
      <c r="D71" s="196"/>
      <c r="E71" s="196"/>
      <c r="F71" s="189"/>
      <c r="G71" s="175" t="s">
        <v>8</v>
      </c>
      <c r="H71" s="180" t="s">
        <v>17</v>
      </c>
      <c r="I71" s="188" t="s">
        <v>0</v>
      </c>
      <c r="J71" s="189"/>
      <c r="K71" s="188" t="s">
        <v>10</v>
      </c>
      <c r="L71" s="189"/>
      <c r="M71" s="188" t="s">
        <v>5</v>
      </c>
      <c r="N71" s="189"/>
      <c r="O71" s="184" t="s">
        <v>18</v>
      </c>
      <c r="P71" s="102"/>
      <c r="Q71" s="102"/>
    </row>
    <row r="72" spans="1:17" ht="36" customHeight="1">
      <c r="A72" s="158"/>
      <c r="B72" s="159"/>
      <c r="C72" s="159"/>
      <c r="D72" s="159"/>
      <c r="E72" s="159"/>
      <c r="F72" s="160"/>
      <c r="G72" s="165"/>
      <c r="H72" s="168"/>
      <c r="I72" s="170" t="s">
        <v>85</v>
      </c>
      <c r="J72" s="170" t="s">
        <v>86</v>
      </c>
      <c r="K72" s="170" t="s">
        <v>85</v>
      </c>
      <c r="L72" s="170" t="s">
        <v>86</v>
      </c>
      <c r="M72" s="170" t="s">
        <v>85</v>
      </c>
      <c r="N72" s="170" t="s">
        <v>86</v>
      </c>
      <c r="O72" s="181"/>
      <c r="P72" s="94"/>
      <c r="Q72" s="94"/>
    </row>
    <row r="73" spans="1:17" ht="12.75" customHeight="1">
      <c r="A73" s="158"/>
      <c r="B73" s="159"/>
      <c r="C73" s="159"/>
      <c r="D73" s="159"/>
      <c r="E73" s="159"/>
      <c r="F73" s="160"/>
      <c r="G73" s="165"/>
      <c r="H73" s="168"/>
      <c r="I73" s="171"/>
      <c r="J73" s="171"/>
      <c r="K73" s="171"/>
      <c r="L73" s="171"/>
      <c r="M73" s="171"/>
      <c r="N73" s="171"/>
      <c r="O73" s="181"/>
      <c r="P73" s="94"/>
      <c r="Q73" s="94"/>
    </row>
    <row r="74" spans="1:17" ht="4.5" customHeight="1" thickBot="1">
      <c r="A74" s="161"/>
      <c r="B74" s="162"/>
      <c r="C74" s="162"/>
      <c r="D74" s="162"/>
      <c r="E74" s="162"/>
      <c r="F74" s="163"/>
      <c r="G74" s="166"/>
      <c r="H74" s="169"/>
      <c r="I74" s="172"/>
      <c r="J74" s="172"/>
      <c r="K74" s="172"/>
      <c r="L74" s="172"/>
      <c r="M74" s="172"/>
      <c r="N74" s="172"/>
      <c r="O74" s="182"/>
      <c r="P74" s="94"/>
      <c r="Q74" s="94"/>
    </row>
    <row r="75" spans="1:17" ht="14.25" thickBot="1">
      <c r="A75" s="190">
        <v>1</v>
      </c>
      <c r="B75" s="191"/>
      <c r="C75" s="191"/>
      <c r="D75" s="191"/>
      <c r="E75" s="191"/>
      <c r="F75" s="191"/>
      <c r="G75" s="42">
        <v>2</v>
      </c>
      <c r="H75" s="42">
        <v>3</v>
      </c>
      <c r="I75" s="42">
        <v>4</v>
      </c>
      <c r="J75" s="42">
        <v>5</v>
      </c>
      <c r="K75" s="42">
        <v>6</v>
      </c>
      <c r="L75" s="42">
        <v>7</v>
      </c>
      <c r="M75" s="42">
        <v>8</v>
      </c>
      <c r="N75" s="43">
        <v>9</v>
      </c>
      <c r="O75" s="55">
        <v>10</v>
      </c>
      <c r="P75" s="94"/>
      <c r="Q75" s="94"/>
    </row>
    <row r="76" spans="1:17" ht="33.75" customHeight="1" thickBot="1">
      <c r="A76" s="231" t="s">
        <v>108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3"/>
      <c r="P76" s="94"/>
      <c r="Q76" s="94"/>
    </row>
    <row r="77" spans="1:17" ht="17.25">
      <c r="A77" s="149" t="s">
        <v>11</v>
      </c>
      <c r="B77" s="150"/>
      <c r="C77" s="150"/>
      <c r="D77" s="150"/>
      <c r="E77" s="150"/>
      <c r="F77" s="151"/>
      <c r="G77" s="49"/>
      <c r="H77" s="50"/>
      <c r="I77" s="3">
        <f aca="true" t="shared" si="10" ref="I77:N77">SUM(I79:I79)</f>
        <v>0</v>
      </c>
      <c r="J77" s="3">
        <f t="shared" si="10"/>
        <v>0</v>
      </c>
      <c r="K77" s="3">
        <f t="shared" si="10"/>
        <v>40195.826</v>
      </c>
      <c r="L77" s="3">
        <f t="shared" si="10"/>
        <v>40195.826</v>
      </c>
      <c r="M77" s="3">
        <f t="shared" si="10"/>
        <v>40195.826</v>
      </c>
      <c r="N77" s="3">
        <f t="shared" si="10"/>
        <v>40195.826</v>
      </c>
      <c r="O77" s="65">
        <f>(N77*100/M77)</f>
        <v>100</v>
      </c>
      <c r="P77" s="94">
        <f>N77/76997.045*100</f>
        <v>52.20437485620389</v>
      </c>
      <c r="Q77" s="94"/>
    </row>
    <row r="78" spans="1:17" ht="15">
      <c r="A78" s="152" t="s">
        <v>3</v>
      </c>
      <c r="B78" s="153"/>
      <c r="C78" s="153"/>
      <c r="D78" s="153"/>
      <c r="E78" s="153"/>
      <c r="F78" s="154"/>
      <c r="G78" s="4"/>
      <c r="H78" s="15"/>
      <c r="I78" s="5"/>
      <c r="J78" s="5"/>
      <c r="K78" s="5"/>
      <c r="L78" s="5"/>
      <c r="M78" s="5"/>
      <c r="N78" s="17"/>
      <c r="O78" s="67"/>
      <c r="P78" s="94"/>
      <c r="Q78" s="94"/>
    </row>
    <row r="79" spans="1:17" ht="30.75" customHeight="1" thickBot="1">
      <c r="A79" s="155" t="s">
        <v>30</v>
      </c>
      <c r="B79" s="156"/>
      <c r="C79" s="156"/>
      <c r="D79" s="156"/>
      <c r="E79" s="156"/>
      <c r="F79" s="156"/>
      <c r="G79" s="110"/>
      <c r="H79" s="112" t="s">
        <v>31</v>
      </c>
      <c r="I79" s="113"/>
      <c r="J79" s="113"/>
      <c r="K79" s="113">
        <v>40195.826</v>
      </c>
      <c r="L79" s="113">
        <v>40195.826</v>
      </c>
      <c r="M79" s="113">
        <f>I79+K79</f>
        <v>40195.826</v>
      </c>
      <c r="N79" s="113">
        <f>J79+L79</f>
        <v>40195.826</v>
      </c>
      <c r="O79" s="114">
        <f>(N79*100)/M79</f>
        <v>100</v>
      </c>
      <c r="P79" s="94"/>
      <c r="Q79" s="94"/>
    </row>
    <row r="80" spans="1:17" ht="15.75" thickBot="1">
      <c r="A80" s="146" t="s">
        <v>44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8"/>
      <c r="P80" s="94"/>
      <c r="Q80" s="94"/>
    </row>
    <row r="81" spans="1:17" ht="17.25">
      <c r="A81" s="149" t="s">
        <v>11</v>
      </c>
      <c r="B81" s="150"/>
      <c r="C81" s="150"/>
      <c r="D81" s="150"/>
      <c r="E81" s="150"/>
      <c r="F81" s="151"/>
      <c r="G81" s="49"/>
      <c r="H81" s="50"/>
      <c r="I81" s="3">
        <f>SUM(I83:I84)</f>
        <v>879.893</v>
      </c>
      <c r="J81" s="3">
        <f>SUM(J83:J84)</f>
        <v>866.907</v>
      </c>
      <c r="K81" s="3">
        <f>SUM(K83:K85)</f>
        <v>300.956</v>
      </c>
      <c r="L81" s="3">
        <f>SUM(L83:L85)</f>
        <v>280.998</v>
      </c>
      <c r="M81" s="3">
        <f>SUM(M83:M85)</f>
        <v>1180.8490000000002</v>
      </c>
      <c r="N81" s="3">
        <f>SUM(N83:N85)</f>
        <v>1147.905</v>
      </c>
      <c r="O81" s="65">
        <f>(N81*100/M81)</f>
        <v>97.21014287178122</v>
      </c>
      <c r="P81" s="94">
        <f>N81/76997.045*100</f>
        <v>1.4908429278032682</v>
      </c>
      <c r="Q81" s="94"/>
    </row>
    <row r="82" spans="1:17" ht="15">
      <c r="A82" s="152" t="s">
        <v>3</v>
      </c>
      <c r="B82" s="153"/>
      <c r="C82" s="153"/>
      <c r="D82" s="153"/>
      <c r="E82" s="153"/>
      <c r="F82" s="154"/>
      <c r="G82" s="52"/>
      <c r="H82" s="54"/>
      <c r="I82" s="5"/>
      <c r="J82" s="5"/>
      <c r="K82" s="5"/>
      <c r="L82" s="5"/>
      <c r="M82" s="5"/>
      <c r="N82" s="17"/>
      <c r="O82" s="70"/>
      <c r="P82" s="94"/>
      <c r="Q82" s="94"/>
    </row>
    <row r="83" spans="1:17" ht="15.75" customHeight="1">
      <c r="A83" s="178" t="s">
        <v>35</v>
      </c>
      <c r="B83" s="179"/>
      <c r="C83" s="179"/>
      <c r="D83" s="179"/>
      <c r="E83" s="179"/>
      <c r="F83" s="179"/>
      <c r="G83" s="12"/>
      <c r="H83" s="10" t="s">
        <v>25</v>
      </c>
      <c r="I83" s="8">
        <v>190</v>
      </c>
      <c r="J83" s="8">
        <v>190</v>
      </c>
      <c r="K83" s="5"/>
      <c r="L83" s="5"/>
      <c r="M83" s="8">
        <f aca="true" t="shared" si="11" ref="M83:N85">I83+K83</f>
        <v>190</v>
      </c>
      <c r="N83" s="8">
        <f t="shared" si="11"/>
        <v>190</v>
      </c>
      <c r="O83" s="68">
        <f>(N83*100/M83)</f>
        <v>100</v>
      </c>
      <c r="P83" s="94"/>
      <c r="Q83" s="94"/>
    </row>
    <row r="84" spans="1:17" ht="30.75">
      <c r="A84" s="155" t="s">
        <v>82</v>
      </c>
      <c r="B84" s="156"/>
      <c r="C84" s="156"/>
      <c r="D84" s="156"/>
      <c r="E84" s="156"/>
      <c r="F84" s="156"/>
      <c r="G84" s="11"/>
      <c r="H84" s="10" t="s">
        <v>83</v>
      </c>
      <c r="I84" s="8">
        <v>689.893</v>
      </c>
      <c r="J84" s="8">
        <v>676.907</v>
      </c>
      <c r="K84" s="8"/>
      <c r="L84" s="8"/>
      <c r="M84" s="8">
        <f t="shared" si="11"/>
        <v>689.893</v>
      </c>
      <c r="N84" s="8">
        <f t="shared" si="11"/>
        <v>676.907</v>
      </c>
      <c r="O84" s="69">
        <f>(N84*100)/M84</f>
        <v>98.11767911835602</v>
      </c>
      <c r="P84" s="94"/>
      <c r="Q84" s="94"/>
    </row>
    <row r="85" spans="1:17" s="44" customFormat="1" ht="31.5" customHeight="1" thickBot="1">
      <c r="A85" s="178" t="s">
        <v>33</v>
      </c>
      <c r="B85" s="179"/>
      <c r="C85" s="179"/>
      <c r="D85" s="179"/>
      <c r="E85" s="179"/>
      <c r="F85" s="179"/>
      <c r="G85" s="12"/>
      <c r="H85" s="10" t="s">
        <v>34</v>
      </c>
      <c r="I85" s="13"/>
      <c r="J85" s="13"/>
      <c r="K85" s="20">
        <v>300.956</v>
      </c>
      <c r="L85" s="20">
        <v>280.998</v>
      </c>
      <c r="M85" s="20">
        <f t="shared" si="11"/>
        <v>300.956</v>
      </c>
      <c r="N85" s="20">
        <f t="shared" si="11"/>
        <v>280.998</v>
      </c>
      <c r="O85" s="57">
        <f>(N85*100/M85)</f>
        <v>93.36846582224643</v>
      </c>
      <c r="P85" s="101"/>
      <c r="Q85" s="101"/>
    </row>
    <row r="86" spans="1:17" ht="15.75" thickBot="1">
      <c r="A86" s="146" t="s">
        <v>45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8"/>
      <c r="P86" s="94"/>
      <c r="Q86" s="94"/>
    </row>
    <row r="87" spans="1:17" ht="17.25">
      <c r="A87" s="149" t="s">
        <v>11</v>
      </c>
      <c r="B87" s="150"/>
      <c r="C87" s="150"/>
      <c r="D87" s="150"/>
      <c r="E87" s="150"/>
      <c r="F87" s="151"/>
      <c r="G87" s="49"/>
      <c r="H87" s="50"/>
      <c r="I87" s="3">
        <f>SUM(I90:I91)</f>
        <v>0</v>
      </c>
      <c r="J87" s="3">
        <f>SUM(J90:J91)</f>
        <v>0</v>
      </c>
      <c r="K87" s="3">
        <f>SUM(K89:K91)</f>
        <v>6120.0650000000005</v>
      </c>
      <c r="L87" s="3">
        <f>SUM(L89:L91)</f>
        <v>5632.985</v>
      </c>
      <c r="M87" s="3">
        <f>SUM(M89:M91)</f>
        <v>6120.0650000000005</v>
      </c>
      <c r="N87" s="3">
        <f>SUM(N89:N91)</f>
        <v>5632.985</v>
      </c>
      <c r="O87" s="65">
        <f>(N87*100/M87)</f>
        <v>92.04126099967891</v>
      </c>
      <c r="P87" s="94">
        <f>N87/76997.045*100</f>
        <v>7.315845692519758</v>
      </c>
      <c r="Q87" s="94"/>
    </row>
    <row r="88" spans="1:17" ht="15">
      <c r="A88" s="152" t="s">
        <v>3</v>
      </c>
      <c r="B88" s="153"/>
      <c r="C88" s="153"/>
      <c r="D88" s="153"/>
      <c r="E88" s="153"/>
      <c r="F88" s="154"/>
      <c r="G88" s="52"/>
      <c r="H88" s="54"/>
      <c r="I88" s="5"/>
      <c r="J88" s="5"/>
      <c r="K88" s="5"/>
      <c r="L88" s="5"/>
      <c r="M88" s="5"/>
      <c r="N88" s="17"/>
      <c r="O88" s="70"/>
      <c r="P88" s="94"/>
      <c r="Q88" s="94"/>
    </row>
    <row r="89" spans="1:17" ht="15.75" customHeight="1">
      <c r="A89" s="178" t="s">
        <v>37</v>
      </c>
      <c r="B89" s="179"/>
      <c r="C89" s="179"/>
      <c r="D89" s="179"/>
      <c r="E89" s="179"/>
      <c r="F89" s="179"/>
      <c r="G89" s="12"/>
      <c r="H89" s="10" t="s">
        <v>41</v>
      </c>
      <c r="I89" s="5"/>
      <c r="J89" s="5"/>
      <c r="K89" s="8">
        <v>47.7</v>
      </c>
      <c r="L89" s="8">
        <v>47.7</v>
      </c>
      <c r="M89" s="8">
        <f aca="true" t="shared" si="12" ref="M89:N91">I89+K89</f>
        <v>47.7</v>
      </c>
      <c r="N89" s="8">
        <f t="shared" si="12"/>
        <v>47.7</v>
      </c>
      <c r="O89" s="69">
        <f>(N89*100)/M89</f>
        <v>100</v>
      </c>
      <c r="P89" s="94"/>
      <c r="Q89" s="94"/>
    </row>
    <row r="90" spans="1:17" ht="15.75" customHeight="1">
      <c r="A90" s="178" t="s">
        <v>38</v>
      </c>
      <c r="B90" s="179"/>
      <c r="C90" s="179"/>
      <c r="D90" s="179"/>
      <c r="E90" s="179"/>
      <c r="F90" s="179"/>
      <c r="G90" s="14"/>
      <c r="H90" s="10" t="s">
        <v>32</v>
      </c>
      <c r="I90" s="7"/>
      <c r="J90" s="8"/>
      <c r="K90" s="8">
        <v>541.9</v>
      </c>
      <c r="L90" s="8">
        <v>534.233</v>
      </c>
      <c r="M90" s="8">
        <f t="shared" si="12"/>
        <v>541.9</v>
      </c>
      <c r="N90" s="8">
        <f t="shared" si="12"/>
        <v>534.233</v>
      </c>
      <c r="O90" s="69">
        <f>(N90*100)/M90</f>
        <v>98.58516331426462</v>
      </c>
      <c r="P90" s="94"/>
      <c r="Q90" s="94"/>
    </row>
    <row r="91" spans="1:17" s="44" customFormat="1" ht="31.5" customHeight="1" thickBot="1">
      <c r="A91" s="178" t="s">
        <v>33</v>
      </c>
      <c r="B91" s="179"/>
      <c r="C91" s="179"/>
      <c r="D91" s="179"/>
      <c r="E91" s="179"/>
      <c r="F91" s="179"/>
      <c r="G91" s="12"/>
      <c r="H91" s="10" t="s">
        <v>34</v>
      </c>
      <c r="I91" s="13"/>
      <c r="J91" s="13"/>
      <c r="K91" s="20">
        <v>5530.465</v>
      </c>
      <c r="L91" s="20">
        <v>5051.052</v>
      </c>
      <c r="M91" s="20">
        <f t="shared" si="12"/>
        <v>5530.465</v>
      </c>
      <c r="N91" s="20">
        <f t="shared" si="12"/>
        <v>5051.052</v>
      </c>
      <c r="O91" s="57">
        <f>(N91*100/M91)</f>
        <v>91.33141607441688</v>
      </c>
      <c r="P91" s="101"/>
      <c r="Q91" s="101"/>
    </row>
    <row r="92" spans="1:17" ht="15.75" thickBot="1">
      <c r="A92" s="146" t="s">
        <v>107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8"/>
      <c r="P92" s="94"/>
      <c r="Q92" s="94"/>
    </row>
    <row r="93" spans="1:17" ht="17.25">
      <c r="A93" s="149" t="s">
        <v>11</v>
      </c>
      <c r="B93" s="150"/>
      <c r="C93" s="150"/>
      <c r="D93" s="150"/>
      <c r="E93" s="150"/>
      <c r="F93" s="151"/>
      <c r="G93" s="49"/>
      <c r="H93" s="50"/>
      <c r="I93" s="3">
        <v>0</v>
      </c>
      <c r="J93" s="3">
        <v>0</v>
      </c>
      <c r="K93" s="3">
        <f>SUM(K95:K95)</f>
        <v>1623.562</v>
      </c>
      <c r="L93" s="3">
        <f>SUM(L95:L95)</f>
        <v>1598.027</v>
      </c>
      <c r="M93" s="3">
        <f>SUM(M95:M95)</f>
        <v>1623.562</v>
      </c>
      <c r="N93" s="3">
        <f>SUM(N95:N95)</f>
        <v>1598.027</v>
      </c>
      <c r="O93" s="65">
        <f>(N93*100/M93)</f>
        <v>98.42722359848285</v>
      </c>
      <c r="P93" s="94">
        <f>N93/76997.045*100</f>
        <v>2.0754393886154983</v>
      </c>
      <c r="Q93" s="94"/>
    </row>
    <row r="94" spans="1:17" ht="15">
      <c r="A94" s="152" t="s">
        <v>3</v>
      </c>
      <c r="B94" s="153"/>
      <c r="C94" s="153"/>
      <c r="D94" s="153"/>
      <c r="E94" s="153"/>
      <c r="F94" s="154"/>
      <c r="G94" s="52"/>
      <c r="H94" s="54"/>
      <c r="I94" s="5"/>
      <c r="J94" s="5"/>
      <c r="K94" s="5"/>
      <c r="L94" s="5"/>
      <c r="M94" s="5"/>
      <c r="N94" s="17"/>
      <c r="O94" s="70"/>
      <c r="P94" s="94"/>
      <c r="Q94" s="94"/>
    </row>
    <row r="95" spans="1:17" ht="15.75" customHeight="1" thickBot="1">
      <c r="A95" s="178" t="s">
        <v>37</v>
      </c>
      <c r="B95" s="179"/>
      <c r="C95" s="179"/>
      <c r="D95" s="179"/>
      <c r="E95" s="179"/>
      <c r="F95" s="179"/>
      <c r="G95" s="12"/>
      <c r="H95" s="10" t="s">
        <v>41</v>
      </c>
      <c r="I95" s="5"/>
      <c r="J95" s="5"/>
      <c r="K95" s="8">
        <v>1623.562</v>
      </c>
      <c r="L95" s="8">
        <v>1598.027</v>
      </c>
      <c r="M95" s="8">
        <f>I95+K95</f>
        <v>1623.562</v>
      </c>
      <c r="N95" s="8">
        <f>J95+L95</f>
        <v>1598.027</v>
      </c>
      <c r="O95" s="69">
        <f>(N95*100)/M95</f>
        <v>98.42722359848285</v>
      </c>
      <c r="P95" s="94"/>
      <c r="Q95" s="94"/>
    </row>
    <row r="96" spans="1:17" ht="15.75" thickBot="1">
      <c r="A96" s="146" t="s">
        <v>106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8"/>
      <c r="P96" s="94"/>
      <c r="Q96" s="94"/>
    </row>
    <row r="97" spans="1:17" ht="17.25">
      <c r="A97" s="149" t="s">
        <v>11</v>
      </c>
      <c r="B97" s="150"/>
      <c r="C97" s="150"/>
      <c r="D97" s="150"/>
      <c r="E97" s="150"/>
      <c r="F97" s="151"/>
      <c r="G97" s="49"/>
      <c r="H97" s="50"/>
      <c r="I97" s="3">
        <v>0</v>
      </c>
      <c r="J97" s="3">
        <v>0</v>
      </c>
      <c r="K97" s="3">
        <f>SUM(K99:K100)</f>
        <v>6327.950000000001</v>
      </c>
      <c r="L97" s="3">
        <f>SUM(L99:L100)</f>
        <v>5180.67</v>
      </c>
      <c r="M97" s="3">
        <f>SUM(M99:M100)</f>
        <v>6327.950000000001</v>
      </c>
      <c r="N97" s="3">
        <f>SUM(N99:N100)</f>
        <v>5180.67</v>
      </c>
      <c r="O97" s="65">
        <f>(N97*100/M97)</f>
        <v>81.869641827132</v>
      </c>
      <c r="P97" s="94">
        <f>N97/76997.045*100</f>
        <v>6.728401070456664</v>
      </c>
      <c r="Q97" s="94"/>
    </row>
    <row r="98" spans="1:17" ht="15">
      <c r="A98" s="152" t="s">
        <v>3</v>
      </c>
      <c r="B98" s="153"/>
      <c r="C98" s="153"/>
      <c r="D98" s="153"/>
      <c r="E98" s="153"/>
      <c r="F98" s="154"/>
      <c r="G98" s="52"/>
      <c r="H98" s="54"/>
      <c r="I98" s="5"/>
      <c r="J98" s="5"/>
      <c r="K98" s="5"/>
      <c r="L98" s="5"/>
      <c r="M98" s="5"/>
      <c r="N98" s="17"/>
      <c r="O98" s="70"/>
      <c r="P98" s="94"/>
      <c r="Q98" s="94"/>
    </row>
    <row r="99" spans="1:17" ht="15.75" customHeight="1">
      <c r="A99" s="178" t="s">
        <v>37</v>
      </c>
      <c r="B99" s="179"/>
      <c r="C99" s="179"/>
      <c r="D99" s="179"/>
      <c r="E99" s="179"/>
      <c r="F99" s="179"/>
      <c r="G99" s="12"/>
      <c r="H99" s="10" t="s">
        <v>41</v>
      </c>
      <c r="I99" s="5"/>
      <c r="J99" s="5"/>
      <c r="K99" s="8">
        <v>5792.028</v>
      </c>
      <c r="L99" s="8">
        <v>4834.242</v>
      </c>
      <c r="M99" s="8">
        <f>I99+K99</f>
        <v>5792.028</v>
      </c>
      <c r="N99" s="8">
        <f>J99+L99</f>
        <v>4834.242</v>
      </c>
      <c r="O99" s="69">
        <f>(N99*100)/M99</f>
        <v>83.46371944334523</v>
      </c>
      <c r="P99" s="94"/>
      <c r="Q99" s="94"/>
    </row>
    <row r="100" spans="1:17" ht="15.75" customHeight="1" thickBot="1">
      <c r="A100" s="178" t="s">
        <v>38</v>
      </c>
      <c r="B100" s="179"/>
      <c r="C100" s="179"/>
      <c r="D100" s="179"/>
      <c r="E100" s="179"/>
      <c r="F100" s="179"/>
      <c r="G100" s="14"/>
      <c r="H100" s="10" t="s">
        <v>32</v>
      </c>
      <c r="I100" s="7"/>
      <c r="J100" s="8"/>
      <c r="K100" s="8">
        <v>535.922</v>
      </c>
      <c r="L100" s="8">
        <v>346.428</v>
      </c>
      <c r="M100" s="8">
        <f>I100+K100</f>
        <v>535.922</v>
      </c>
      <c r="N100" s="8">
        <f>J100+L100</f>
        <v>346.428</v>
      </c>
      <c r="O100" s="69">
        <f>(N100*100)/M100</f>
        <v>64.64149633715354</v>
      </c>
      <c r="P100" s="94"/>
      <c r="Q100" s="94"/>
    </row>
    <row r="101" spans="1:17" ht="15.75" thickBot="1">
      <c r="A101" s="146" t="s">
        <v>105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8"/>
      <c r="P101" s="94"/>
      <c r="Q101" s="94"/>
    </row>
    <row r="102" spans="1:17" ht="17.25">
      <c r="A102" s="149" t="s">
        <v>11</v>
      </c>
      <c r="B102" s="150"/>
      <c r="C102" s="150"/>
      <c r="D102" s="150"/>
      <c r="E102" s="150"/>
      <c r="F102" s="151"/>
      <c r="G102" s="49"/>
      <c r="H102" s="50"/>
      <c r="I102" s="3">
        <v>0</v>
      </c>
      <c r="J102" s="3">
        <v>0</v>
      </c>
      <c r="K102" s="3">
        <f>SUM(K104:K104)</f>
        <v>1119.815</v>
      </c>
      <c r="L102" s="3">
        <f>SUM(L104:L104)</f>
        <v>1119.815</v>
      </c>
      <c r="M102" s="3">
        <f>SUM(M104:M104)</f>
        <v>1119.815</v>
      </c>
      <c r="N102" s="3">
        <f>SUM(N104:N104)</f>
        <v>1119.815</v>
      </c>
      <c r="O102" s="65">
        <f>(N102*100/M102)</f>
        <v>100</v>
      </c>
      <c r="P102" s="94">
        <f>N102/76997.045*100</f>
        <v>1.454361008269863</v>
      </c>
      <c r="Q102" s="94"/>
    </row>
    <row r="103" spans="1:17" ht="15">
      <c r="A103" s="152" t="s">
        <v>3</v>
      </c>
      <c r="B103" s="153"/>
      <c r="C103" s="153"/>
      <c r="D103" s="153"/>
      <c r="E103" s="153"/>
      <c r="F103" s="154"/>
      <c r="G103" s="52"/>
      <c r="H103" s="54"/>
      <c r="I103" s="5"/>
      <c r="J103" s="5"/>
      <c r="K103" s="5"/>
      <c r="L103" s="5"/>
      <c r="M103" s="5"/>
      <c r="N103" s="17"/>
      <c r="O103" s="70"/>
      <c r="P103" s="94"/>
      <c r="Q103" s="94"/>
    </row>
    <row r="104" spans="1:17" ht="15.75" customHeight="1" thickBot="1">
      <c r="A104" s="178" t="s">
        <v>37</v>
      </c>
      <c r="B104" s="179"/>
      <c r="C104" s="179"/>
      <c r="D104" s="179"/>
      <c r="E104" s="179"/>
      <c r="F104" s="179"/>
      <c r="G104" s="12"/>
      <c r="H104" s="10" t="s">
        <v>41</v>
      </c>
      <c r="I104" s="5"/>
      <c r="J104" s="5"/>
      <c r="K104" s="8">
        <v>1119.815</v>
      </c>
      <c r="L104" s="8">
        <v>1119.815</v>
      </c>
      <c r="M104" s="8">
        <f>I104+K104</f>
        <v>1119.815</v>
      </c>
      <c r="N104" s="8">
        <f>J104+L104</f>
        <v>1119.815</v>
      </c>
      <c r="O104" s="69">
        <f>(N104*100)/M104</f>
        <v>100</v>
      </c>
      <c r="P104" s="94"/>
      <c r="Q104" s="94"/>
    </row>
    <row r="105" spans="1:17" ht="15.75" thickBot="1">
      <c r="A105" s="146" t="s">
        <v>89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8"/>
      <c r="P105" s="94"/>
      <c r="Q105" s="94"/>
    </row>
    <row r="106" spans="1:17" ht="17.25">
      <c r="A106" s="149" t="s">
        <v>11</v>
      </c>
      <c r="B106" s="150"/>
      <c r="C106" s="150"/>
      <c r="D106" s="150"/>
      <c r="E106" s="150"/>
      <c r="F106" s="151"/>
      <c r="G106" s="49"/>
      <c r="H106" s="50"/>
      <c r="I106" s="3">
        <v>0</v>
      </c>
      <c r="J106" s="3">
        <v>0</v>
      </c>
      <c r="K106" s="3">
        <f>SUM(K108:K109)</f>
        <v>2683.443</v>
      </c>
      <c r="L106" s="3">
        <f>SUM(L108:L109)</f>
        <v>2678.179</v>
      </c>
      <c r="M106" s="3">
        <f>SUM(M108:M109)</f>
        <v>2683.443</v>
      </c>
      <c r="N106" s="3">
        <f>SUM(N108:N109)</f>
        <v>2678.179</v>
      </c>
      <c r="O106" s="65">
        <f>(N106*100/M106)</f>
        <v>99.8038341041714</v>
      </c>
      <c r="P106" s="94">
        <f>N106/76997.045*100</f>
        <v>3.478288030404284</v>
      </c>
      <c r="Q106" s="94"/>
    </row>
    <row r="107" spans="1:17" ht="15">
      <c r="A107" s="152" t="s">
        <v>3</v>
      </c>
      <c r="B107" s="153"/>
      <c r="C107" s="153"/>
      <c r="D107" s="153"/>
      <c r="E107" s="153"/>
      <c r="F107" s="154"/>
      <c r="G107" s="52"/>
      <c r="H107" s="54"/>
      <c r="I107" s="5"/>
      <c r="J107" s="5"/>
      <c r="K107" s="5"/>
      <c r="L107" s="5"/>
      <c r="M107" s="5"/>
      <c r="N107" s="17"/>
      <c r="O107" s="70"/>
      <c r="P107" s="94"/>
      <c r="Q107" s="94"/>
    </row>
    <row r="108" spans="1:17" ht="15.75" customHeight="1">
      <c r="A108" s="178" t="s">
        <v>100</v>
      </c>
      <c r="B108" s="179"/>
      <c r="C108" s="179"/>
      <c r="D108" s="179"/>
      <c r="E108" s="179"/>
      <c r="F108" s="179"/>
      <c r="G108" s="12"/>
      <c r="H108" s="10" t="s">
        <v>101</v>
      </c>
      <c r="I108" s="5"/>
      <c r="J108" s="5"/>
      <c r="K108" s="8">
        <v>1857.037</v>
      </c>
      <c r="L108" s="8">
        <v>1852.988</v>
      </c>
      <c r="M108" s="8">
        <f>I108+K108</f>
        <v>1857.037</v>
      </c>
      <c r="N108" s="8">
        <f>J108+L108</f>
        <v>1852.988</v>
      </c>
      <c r="O108" s="69">
        <f>(N108*100)/M108</f>
        <v>99.78196449505315</v>
      </c>
      <c r="P108" s="94"/>
      <c r="Q108" s="94"/>
    </row>
    <row r="109" spans="1:17" ht="15.75" customHeight="1" thickBot="1">
      <c r="A109" s="178" t="s">
        <v>37</v>
      </c>
      <c r="B109" s="179"/>
      <c r="C109" s="179"/>
      <c r="D109" s="179"/>
      <c r="E109" s="179"/>
      <c r="F109" s="179"/>
      <c r="G109" s="12"/>
      <c r="H109" s="10" t="s">
        <v>41</v>
      </c>
      <c r="I109" s="5"/>
      <c r="J109" s="5"/>
      <c r="K109" s="8">
        <v>826.406</v>
      </c>
      <c r="L109" s="8">
        <v>825.191</v>
      </c>
      <c r="M109" s="8">
        <f>I109+K109</f>
        <v>826.406</v>
      </c>
      <c r="N109" s="8">
        <f>J109+L109</f>
        <v>825.191</v>
      </c>
      <c r="O109" s="69">
        <f>(N109*100)/M109</f>
        <v>99.85297783413965</v>
      </c>
      <c r="P109" s="94"/>
      <c r="Q109" s="94"/>
    </row>
    <row r="110" spans="1:15" ht="18" customHeight="1">
      <c r="A110" s="195" t="s">
        <v>1</v>
      </c>
      <c r="B110" s="196"/>
      <c r="C110" s="196"/>
      <c r="D110" s="196"/>
      <c r="E110" s="196"/>
      <c r="F110" s="189"/>
      <c r="G110" s="175" t="s">
        <v>8</v>
      </c>
      <c r="H110" s="180" t="s">
        <v>17</v>
      </c>
      <c r="I110" s="199" t="s">
        <v>0</v>
      </c>
      <c r="J110" s="200"/>
      <c r="K110" s="199" t="s">
        <v>10</v>
      </c>
      <c r="L110" s="200"/>
      <c r="M110" s="199" t="s">
        <v>5</v>
      </c>
      <c r="N110" s="200"/>
      <c r="O110" s="184" t="s">
        <v>18</v>
      </c>
    </row>
    <row r="111" spans="1:15" ht="36" customHeight="1">
      <c r="A111" s="158"/>
      <c r="B111" s="159"/>
      <c r="C111" s="159"/>
      <c r="D111" s="159"/>
      <c r="E111" s="159"/>
      <c r="F111" s="160"/>
      <c r="G111" s="165"/>
      <c r="H111" s="168"/>
      <c r="I111" s="170" t="s">
        <v>103</v>
      </c>
      <c r="J111" s="170" t="s">
        <v>104</v>
      </c>
      <c r="K111" s="170" t="s">
        <v>103</v>
      </c>
      <c r="L111" s="170" t="s">
        <v>104</v>
      </c>
      <c r="M111" s="170" t="s">
        <v>103</v>
      </c>
      <c r="N111" s="170" t="s">
        <v>104</v>
      </c>
      <c r="O111" s="181"/>
    </row>
    <row r="112" spans="1:15" ht="12.75" customHeight="1">
      <c r="A112" s="158"/>
      <c r="B112" s="159"/>
      <c r="C112" s="159"/>
      <c r="D112" s="159"/>
      <c r="E112" s="159"/>
      <c r="F112" s="160"/>
      <c r="G112" s="165"/>
      <c r="H112" s="168"/>
      <c r="I112" s="171"/>
      <c r="J112" s="171"/>
      <c r="K112" s="171"/>
      <c r="L112" s="171"/>
      <c r="M112" s="171"/>
      <c r="N112" s="171"/>
      <c r="O112" s="181"/>
    </row>
    <row r="113" spans="1:15" ht="18" customHeight="1" thickBot="1">
      <c r="A113" s="158"/>
      <c r="B113" s="159"/>
      <c r="C113" s="159"/>
      <c r="D113" s="159"/>
      <c r="E113" s="159"/>
      <c r="F113" s="160"/>
      <c r="G113" s="215"/>
      <c r="H113" s="228"/>
      <c r="I113" s="172"/>
      <c r="J113" s="172"/>
      <c r="K113" s="172"/>
      <c r="L113" s="172"/>
      <c r="M113" s="172"/>
      <c r="N113" s="172"/>
      <c r="O113" s="181"/>
    </row>
    <row r="114" spans="1:15" ht="14.25" thickBot="1">
      <c r="A114" s="190">
        <v>1</v>
      </c>
      <c r="B114" s="191"/>
      <c r="C114" s="191"/>
      <c r="D114" s="191"/>
      <c r="E114" s="191"/>
      <c r="F114" s="191"/>
      <c r="G114" s="42">
        <v>2</v>
      </c>
      <c r="H114" s="42">
        <v>3</v>
      </c>
      <c r="I114" s="42">
        <v>4</v>
      </c>
      <c r="J114" s="42">
        <v>5</v>
      </c>
      <c r="K114" s="42">
        <v>6</v>
      </c>
      <c r="L114" s="42">
        <v>7</v>
      </c>
      <c r="M114" s="42">
        <v>8</v>
      </c>
      <c r="N114" s="43">
        <v>9</v>
      </c>
      <c r="O114" s="55">
        <v>10</v>
      </c>
    </row>
    <row r="115" spans="1:17" ht="15.75" thickBot="1">
      <c r="A115" s="146" t="s">
        <v>90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8"/>
      <c r="P115" s="94"/>
      <c r="Q115" s="94"/>
    </row>
    <row r="116" spans="1:17" ht="17.25">
      <c r="A116" s="149" t="s">
        <v>11</v>
      </c>
      <c r="B116" s="150"/>
      <c r="C116" s="150"/>
      <c r="D116" s="150"/>
      <c r="E116" s="150"/>
      <c r="F116" s="151"/>
      <c r="G116" s="49"/>
      <c r="H116" s="50"/>
      <c r="I116" s="3">
        <f>SUM(I138:I139)</f>
        <v>0</v>
      </c>
      <c r="J116" s="3">
        <f>SUM(J138:J139)</f>
        <v>0</v>
      </c>
      <c r="K116" s="3">
        <f>SUM(K118:K119)</f>
        <v>5336.482</v>
      </c>
      <c r="L116" s="3">
        <f>SUM(L118:L119)</f>
        <v>1852.6019999999999</v>
      </c>
      <c r="M116" s="3">
        <f>SUM(M118:M119)</f>
        <v>5336.482</v>
      </c>
      <c r="N116" s="3">
        <f>SUM(N118:N119)</f>
        <v>1852.6019999999999</v>
      </c>
      <c r="O116" s="65">
        <f>(N116*100/M116)</f>
        <v>34.715792164201055</v>
      </c>
      <c r="P116" s="94">
        <f>N116/76997.045*100</f>
        <v>2.4060689601789265</v>
      </c>
      <c r="Q116" s="94"/>
    </row>
    <row r="117" spans="1:17" ht="18" customHeight="1">
      <c r="A117" s="152" t="s">
        <v>3</v>
      </c>
      <c r="B117" s="153"/>
      <c r="C117" s="153"/>
      <c r="D117" s="153"/>
      <c r="E117" s="153"/>
      <c r="F117" s="154"/>
      <c r="G117" s="52"/>
      <c r="H117" s="54"/>
      <c r="I117" s="5"/>
      <c r="J117" s="5"/>
      <c r="K117" s="5"/>
      <c r="L117" s="5"/>
      <c r="M117" s="5"/>
      <c r="N117" s="17"/>
      <c r="O117" s="70"/>
      <c r="P117" s="94"/>
      <c r="Q117" s="94"/>
    </row>
    <row r="118" spans="1:17" ht="15.75" customHeight="1">
      <c r="A118" s="178" t="s">
        <v>100</v>
      </c>
      <c r="B118" s="179"/>
      <c r="C118" s="179"/>
      <c r="D118" s="179"/>
      <c r="E118" s="179"/>
      <c r="F118" s="179"/>
      <c r="G118" s="12"/>
      <c r="H118" s="10" t="s">
        <v>101</v>
      </c>
      <c r="I118" s="5"/>
      <c r="J118" s="5"/>
      <c r="K118" s="8">
        <v>787.82</v>
      </c>
      <c r="L118" s="8">
        <v>472.252</v>
      </c>
      <c r="M118" s="8">
        <f>I118+K118</f>
        <v>787.82</v>
      </c>
      <c r="N118" s="8">
        <f>J118+L118</f>
        <v>472.252</v>
      </c>
      <c r="O118" s="69">
        <f>(N118*100)/M118</f>
        <v>59.944149678860654</v>
      </c>
      <c r="P118" s="94"/>
      <c r="Q118" s="94"/>
    </row>
    <row r="119" spans="1:17" ht="15.75" customHeight="1" thickBot="1">
      <c r="A119" s="155" t="s">
        <v>37</v>
      </c>
      <c r="B119" s="156"/>
      <c r="C119" s="156"/>
      <c r="D119" s="156"/>
      <c r="E119" s="156"/>
      <c r="F119" s="156"/>
      <c r="G119" s="110"/>
      <c r="H119" s="111" t="s">
        <v>41</v>
      </c>
      <c r="I119" s="115"/>
      <c r="J119" s="115"/>
      <c r="K119" s="113">
        <v>4548.662</v>
      </c>
      <c r="L119" s="113">
        <v>1380.35</v>
      </c>
      <c r="M119" s="113">
        <f>I119+K119</f>
        <v>4548.662</v>
      </c>
      <c r="N119" s="113">
        <f>J119+L119</f>
        <v>1380.35</v>
      </c>
      <c r="O119" s="114">
        <f>(N119*100)/M119</f>
        <v>30.34628644643194</v>
      </c>
      <c r="P119" s="94"/>
      <c r="Q119" s="94"/>
    </row>
    <row r="120" spans="1:17" ht="15.75" thickBot="1">
      <c r="A120" s="185" t="s">
        <v>79</v>
      </c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7"/>
      <c r="P120" s="94"/>
      <c r="Q120" s="94"/>
    </row>
    <row r="121" spans="1:17" ht="17.25">
      <c r="A121" s="234" t="s">
        <v>11</v>
      </c>
      <c r="B121" s="235"/>
      <c r="C121" s="235"/>
      <c r="D121" s="235"/>
      <c r="E121" s="235"/>
      <c r="F121" s="235"/>
      <c r="G121" s="75"/>
      <c r="H121" s="89"/>
      <c r="I121" s="77">
        <f>SUM(I123:I123)</f>
        <v>88.4</v>
      </c>
      <c r="J121" s="77">
        <f>SUM(J123:J123)</f>
        <v>84.36</v>
      </c>
      <c r="K121" s="77">
        <f>SUM(K123:K124)</f>
        <v>565</v>
      </c>
      <c r="L121" s="77">
        <f>SUM(L123:L124)</f>
        <v>557.928</v>
      </c>
      <c r="M121" s="77">
        <f>SUM(M123:M124)</f>
        <v>653.4</v>
      </c>
      <c r="N121" s="77">
        <f>SUM(N123:N124)</f>
        <v>642.288</v>
      </c>
      <c r="O121" s="78">
        <f>(N121*100/M121)</f>
        <v>98.29935720844813</v>
      </c>
      <c r="P121" s="94">
        <f>N121/76997.045*100</f>
        <v>0.834172272455391</v>
      </c>
      <c r="Q121" s="94"/>
    </row>
    <row r="122" spans="1:17" ht="15">
      <c r="A122" s="173" t="s">
        <v>3</v>
      </c>
      <c r="B122" s="174"/>
      <c r="C122" s="174"/>
      <c r="D122" s="174"/>
      <c r="E122" s="174"/>
      <c r="F122" s="174"/>
      <c r="G122" s="52"/>
      <c r="H122" s="53"/>
      <c r="I122" s="5"/>
      <c r="J122" s="5"/>
      <c r="K122" s="5"/>
      <c r="L122" s="5"/>
      <c r="M122" s="5"/>
      <c r="N122" s="5"/>
      <c r="O122" s="70"/>
      <c r="P122" s="94"/>
      <c r="Q122" s="94"/>
    </row>
    <row r="123" spans="1:17" ht="30.75">
      <c r="A123" s="178" t="s">
        <v>92</v>
      </c>
      <c r="B123" s="179"/>
      <c r="C123" s="179"/>
      <c r="D123" s="179"/>
      <c r="E123" s="179"/>
      <c r="F123" s="179"/>
      <c r="G123" s="12"/>
      <c r="H123" s="22" t="s">
        <v>31</v>
      </c>
      <c r="I123" s="8">
        <v>88.4</v>
      </c>
      <c r="J123" s="8">
        <v>84.36</v>
      </c>
      <c r="K123" s="5"/>
      <c r="L123" s="5"/>
      <c r="M123" s="8">
        <f>I123+K123</f>
        <v>88.4</v>
      </c>
      <c r="N123" s="8">
        <f>J123+L123</f>
        <v>84.36</v>
      </c>
      <c r="O123" s="68">
        <f>(N123*100/M123)</f>
        <v>95.42986425339366</v>
      </c>
      <c r="P123" s="94"/>
      <c r="Q123" s="94"/>
    </row>
    <row r="124" spans="1:17" ht="34.5" customHeight="1" thickBot="1">
      <c r="A124" s="176" t="s">
        <v>33</v>
      </c>
      <c r="B124" s="177"/>
      <c r="C124" s="177"/>
      <c r="D124" s="177"/>
      <c r="E124" s="177"/>
      <c r="F124" s="177"/>
      <c r="G124" s="79"/>
      <c r="H124" s="90" t="s">
        <v>34</v>
      </c>
      <c r="I124" s="72"/>
      <c r="J124" s="73"/>
      <c r="K124" s="73">
        <v>565</v>
      </c>
      <c r="L124" s="73">
        <v>557.928</v>
      </c>
      <c r="M124" s="73">
        <f>I124+K124</f>
        <v>565</v>
      </c>
      <c r="N124" s="73">
        <f>J124+L124</f>
        <v>557.928</v>
      </c>
      <c r="O124" s="74">
        <f>(N124*100)/M124</f>
        <v>98.7483185840708</v>
      </c>
      <c r="P124" s="94"/>
      <c r="Q124" s="94"/>
    </row>
    <row r="125" spans="1:17" ht="15.75" thickBot="1">
      <c r="A125" s="146" t="s">
        <v>109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8"/>
      <c r="P125" s="94"/>
      <c r="Q125" s="94"/>
    </row>
    <row r="126" spans="1:17" ht="17.25">
      <c r="A126" s="149" t="s">
        <v>11</v>
      </c>
      <c r="B126" s="150"/>
      <c r="C126" s="150"/>
      <c r="D126" s="150"/>
      <c r="E126" s="150"/>
      <c r="F126" s="151"/>
      <c r="G126" s="49"/>
      <c r="H126" s="50"/>
      <c r="I126" s="3">
        <f aca="true" t="shared" si="13" ref="I126:N126">SUM(I128:I128)</f>
        <v>0</v>
      </c>
      <c r="J126" s="3">
        <f t="shared" si="13"/>
        <v>0</v>
      </c>
      <c r="K126" s="3">
        <f t="shared" si="13"/>
        <v>8000</v>
      </c>
      <c r="L126" s="3">
        <f t="shared" si="13"/>
        <v>0</v>
      </c>
      <c r="M126" s="3">
        <f t="shared" si="13"/>
        <v>8000</v>
      </c>
      <c r="N126" s="3">
        <f t="shared" si="13"/>
        <v>0</v>
      </c>
      <c r="O126" s="65">
        <f>(N126*100/M126)</f>
        <v>0</v>
      </c>
      <c r="P126" s="94">
        <f>N126/76997.045*100</f>
        <v>0</v>
      </c>
      <c r="Q126" s="94"/>
    </row>
    <row r="127" spans="1:17" ht="18" customHeight="1">
      <c r="A127" s="152" t="s">
        <v>3</v>
      </c>
      <c r="B127" s="153"/>
      <c r="C127" s="153"/>
      <c r="D127" s="153"/>
      <c r="E127" s="153"/>
      <c r="F127" s="154"/>
      <c r="G127" s="52"/>
      <c r="H127" s="54"/>
      <c r="I127" s="5"/>
      <c r="J127" s="5"/>
      <c r="K127" s="5"/>
      <c r="L127" s="5"/>
      <c r="M127" s="5"/>
      <c r="N127" s="17"/>
      <c r="O127" s="70"/>
      <c r="P127" s="94"/>
      <c r="Q127" s="94"/>
    </row>
    <row r="128" spans="1:17" ht="15.75" customHeight="1" thickBot="1">
      <c r="A128" s="155" t="s">
        <v>37</v>
      </c>
      <c r="B128" s="156"/>
      <c r="C128" s="156"/>
      <c r="D128" s="156"/>
      <c r="E128" s="156"/>
      <c r="F128" s="156"/>
      <c r="G128" s="110"/>
      <c r="H128" s="111" t="s">
        <v>41</v>
      </c>
      <c r="I128" s="115"/>
      <c r="J128" s="115"/>
      <c r="K128" s="113">
        <v>8000</v>
      </c>
      <c r="L128" s="113"/>
      <c r="M128" s="113">
        <f>I128+K128</f>
        <v>8000</v>
      </c>
      <c r="N128" s="113">
        <f>J128+L128</f>
        <v>0</v>
      </c>
      <c r="O128" s="114">
        <f>(N128*100)/M128</f>
        <v>0</v>
      </c>
      <c r="P128" s="94"/>
      <c r="Q128" s="94"/>
    </row>
    <row r="129" spans="1:17" ht="15.75" thickBot="1">
      <c r="A129" s="146" t="s">
        <v>46</v>
      </c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8"/>
      <c r="P129" s="94"/>
      <c r="Q129" s="94"/>
    </row>
    <row r="130" spans="1:17" ht="17.25">
      <c r="A130" s="236" t="s">
        <v>11</v>
      </c>
      <c r="B130" s="237"/>
      <c r="C130" s="237"/>
      <c r="D130" s="237"/>
      <c r="E130" s="237"/>
      <c r="F130" s="238"/>
      <c r="G130" s="75"/>
      <c r="H130" s="76"/>
      <c r="I130" s="77">
        <f>SUM(I132:I133)</f>
        <v>20759.831</v>
      </c>
      <c r="J130" s="77">
        <f>SUM(J132:J133)</f>
        <v>20308.924</v>
      </c>
      <c r="K130" s="77">
        <f>SUM(K132:K133)</f>
        <v>4756.659</v>
      </c>
      <c r="L130" s="77">
        <f>SUM(L132:L133)</f>
        <v>4756.623</v>
      </c>
      <c r="M130" s="77">
        <f>I130+K130</f>
        <v>25516.489999999998</v>
      </c>
      <c r="N130" s="77">
        <f>J130+L130</f>
        <v>25065.547</v>
      </c>
      <c r="O130" s="78">
        <f>N130/M130*100</f>
        <v>98.23273890727134</v>
      </c>
      <c r="P130" s="94">
        <f>N130/76997.045*100</f>
        <v>32.55390775061562</v>
      </c>
      <c r="Q130" s="94"/>
    </row>
    <row r="131" spans="1:17" ht="18" customHeight="1">
      <c r="A131" s="152" t="s">
        <v>3</v>
      </c>
      <c r="B131" s="153"/>
      <c r="C131" s="153"/>
      <c r="D131" s="153"/>
      <c r="E131" s="153"/>
      <c r="F131" s="154"/>
      <c r="G131" s="52"/>
      <c r="H131" s="54"/>
      <c r="I131" s="5"/>
      <c r="J131" s="5"/>
      <c r="K131" s="5"/>
      <c r="L131" s="5"/>
      <c r="M131" s="5"/>
      <c r="N131" s="17"/>
      <c r="O131" s="70"/>
      <c r="P131" s="94"/>
      <c r="Q131" s="94"/>
    </row>
    <row r="132" spans="1:17" s="44" customFormat="1" ht="32.25" customHeight="1">
      <c r="A132" s="178" t="s">
        <v>30</v>
      </c>
      <c r="B132" s="179"/>
      <c r="C132" s="179"/>
      <c r="D132" s="179"/>
      <c r="E132" s="179"/>
      <c r="F132" s="179"/>
      <c r="G132" s="12"/>
      <c r="H132" s="10" t="s">
        <v>31</v>
      </c>
      <c r="I132" s="20">
        <v>20759.831</v>
      </c>
      <c r="J132" s="20">
        <v>20308.924</v>
      </c>
      <c r="K132" s="20"/>
      <c r="L132" s="20"/>
      <c r="M132" s="20">
        <f>I132+K132</f>
        <v>20759.831</v>
      </c>
      <c r="N132" s="20">
        <f>J132+L132</f>
        <v>20308.924</v>
      </c>
      <c r="O132" s="57">
        <f>(N132*100/M132)</f>
        <v>97.82798328175215</v>
      </c>
      <c r="P132" s="101"/>
      <c r="Q132" s="101"/>
    </row>
    <row r="133" spans="1:17" ht="15.75" customHeight="1" thickBot="1">
      <c r="A133" s="178" t="s">
        <v>37</v>
      </c>
      <c r="B133" s="179"/>
      <c r="C133" s="179"/>
      <c r="D133" s="179"/>
      <c r="E133" s="179"/>
      <c r="F133" s="179"/>
      <c r="G133" s="12"/>
      <c r="H133" s="10" t="s">
        <v>41</v>
      </c>
      <c r="I133" s="5"/>
      <c r="J133" s="5"/>
      <c r="K133" s="8">
        <v>4756.659</v>
      </c>
      <c r="L133" s="8">
        <v>4756.623</v>
      </c>
      <c r="M133" s="8">
        <f>I133+K133</f>
        <v>4756.659</v>
      </c>
      <c r="N133" s="8">
        <f>J133+L133</f>
        <v>4756.623</v>
      </c>
      <c r="O133" s="69">
        <f>(N133*100)/M133</f>
        <v>99.99924316626438</v>
      </c>
      <c r="P133" s="94"/>
      <c r="Q133" s="94"/>
    </row>
    <row r="134" spans="1:17" ht="15.75" thickBot="1">
      <c r="A134" s="146" t="s">
        <v>47</v>
      </c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8"/>
      <c r="P134" s="94"/>
      <c r="Q134" s="94"/>
    </row>
    <row r="135" spans="1:17" ht="17.25">
      <c r="A135" s="149" t="s">
        <v>11</v>
      </c>
      <c r="B135" s="150"/>
      <c r="C135" s="150"/>
      <c r="D135" s="150"/>
      <c r="E135" s="150"/>
      <c r="F135" s="151"/>
      <c r="G135" s="49"/>
      <c r="H135" s="50"/>
      <c r="I135" s="3">
        <f aca="true" t="shared" si="14" ref="I135:N135">I137</f>
        <v>0</v>
      </c>
      <c r="J135" s="3">
        <f t="shared" si="14"/>
        <v>0</v>
      </c>
      <c r="K135" s="3">
        <f t="shared" si="14"/>
        <v>9376.253</v>
      </c>
      <c r="L135" s="3">
        <f t="shared" si="14"/>
        <v>9352.767</v>
      </c>
      <c r="M135" s="3">
        <f t="shared" si="14"/>
        <v>9376.253</v>
      </c>
      <c r="N135" s="51">
        <f t="shared" si="14"/>
        <v>9352.767</v>
      </c>
      <c r="O135" s="65">
        <f>(N135*100)/M135</f>
        <v>99.74951614466886</v>
      </c>
      <c r="P135" s="94">
        <f>N135/76997.045*100</f>
        <v>12.146916807002139</v>
      </c>
      <c r="Q135" s="94"/>
    </row>
    <row r="136" spans="1:17" ht="18" customHeight="1">
      <c r="A136" s="152" t="s">
        <v>3</v>
      </c>
      <c r="B136" s="153"/>
      <c r="C136" s="153"/>
      <c r="D136" s="153"/>
      <c r="E136" s="153"/>
      <c r="F136" s="154"/>
      <c r="G136" s="52"/>
      <c r="H136" s="54"/>
      <c r="I136" s="5"/>
      <c r="J136" s="5"/>
      <c r="K136" s="5"/>
      <c r="L136" s="5"/>
      <c r="M136" s="5"/>
      <c r="N136" s="17"/>
      <c r="O136" s="70"/>
      <c r="P136" s="94"/>
      <c r="Q136" s="94"/>
    </row>
    <row r="137" spans="1:17" ht="31.5" thickBot="1">
      <c r="A137" s="178" t="s">
        <v>33</v>
      </c>
      <c r="B137" s="179"/>
      <c r="C137" s="179"/>
      <c r="D137" s="179"/>
      <c r="E137" s="179"/>
      <c r="F137" s="179"/>
      <c r="G137" s="12"/>
      <c r="H137" s="10" t="s">
        <v>34</v>
      </c>
      <c r="I137" s="7"/>
      <c r="J137" s="8"/>
      <c r="K137" s="8">
        <v>9376.253</v>
      </c>
      <c r="L137" s="8">
        <v>9352.767</v>
      </c>
      <c r="M137" s="8">
        <f>I137+K137</f>
        <v>9376.253</v>
      </c>
      <c r="N137" s="8">
        <f>J137+L137</f>
        <v>9352.767</v>
      </c>
      <c r="O137" s="69">
        <f>(N137*100)/M137</f>
        <v>99.74951614466886</v>
      </c>
      <c r="P137" s="94"/>
      <c r="Q137" s="94"/>
    </row>
    <row r="138" spans="1:17" s="93" customFormat="1" ht="22.5" customHeight="1" hidden="1">
      <c r="A138" s="158" t="s">
        <v>1</v>
      </c>
      <c r="B138" s="159"/>
      <c r="C138" s="159"/>
      <c r="D138" s="159"/>
      <c r="E138" s="159"/>
      <c r="F138" s="160"/>
      <c r="G138" s="164" t="s">
        <v>8</v>
      </c>
      <c r="H138" s="167" t="s">
        <v>17</v>
      </c>
      <c r="I138" s="183" t="s">
        <v>0</v>
      </c>
      <c r="J138" s="160"/>
      <c r="K138" s="183" t="s">
        <v>10</v>
      </c>
      <c r="L138" s="160"/>
      <c r="M138" s="183" t="s">
        <v>5</v>
      </c>
      <c r="N138" s="160"/>
      <c r="O138" s="181" t="s">
        <v>18</v>
      </c>
      <c r="P138" s="102"/>
      <c r="Q138" s="102"/>
    </row>
    <row r="139" spans="1:17" ht="36" customHeight="1" hidden="1">
      <c r="A139" s="158"/>
      <c r="B139" s="159"/>
      <c r="C139" s="159"/>
      <c r="D139" s="159"/>
      <c r="E139" s="159"/>
      <c r="F139" s="160"/>
      <c r="G139" s="165"/>
      <c r="H139" s="168"/>
      <c r="I139" s="170" t="s">
        <v>85</v>
      </c>
      <c r="J139" s="170" t="s">
        <v>86</v>
      </c>
      <c r="K139" s="170" t="s">
        <v>85</v>
      </c>
      <c r="L139" s="170" t="s">
        <v>86</v>
      </c>
      <c r="M139" s="170" t="s">
        <v>85</v>
      </c>
      <c r="N139" s="170" t="s">
        <v>86</v>
      </c>
      <c r="O139" s="181"/>
      <c r="P139" s="94"/>
      <c r="Q139" s="94"/>
    </row>
    <row r="140" spans="1:17" ht="12.75" customHeight="1" hidden="1">
      <c r="A140" s="158"/>
      <c r="B140" s="159"/>
      <c r="C140" s="159"/>
      <c r="D140" s="159"/>
      <c r="E140" s="159"/>
      <c r="F140" s="160"/>
      <c r="G140" s="165"/>
      <c r="H140" s="168"/>
      <c r="I140" s="171"/>
      <c r="J140" s="171"/>
      <c r="K140" s="171"/>
      <c r="L140" s="171"/>
      <c r="M140" s="171"/>
      <c r="N140" s="171"/>
      <c r="O140" s="181"/>
      <c r="P140" s="94"/>
      <c r="Q140" s="94"/>
    </row>
    <row r="141" spans="1:17" ht="9" customHeight="1" hidden="1" thickBot="1">
      <c r="A141" s="161"/>
      <c r="B141" s="162"/>
      <c r="C141" s="162"/>
      <c r="D141" s="162"/>
      <c r="E141" s="162"/>
      <c r="F141" s="163"/>
      <c r="G141" s="166"/>
      <c r="H141" s="169"/>
      <c r="I141" s="172"/>
      <c r="J141" s="172"/>
      <c r="K141" s="172"/>
      <c r="L141" s="172"/>
      <c r="M141" s="172"/>
      <c r="N141" s="172"/>
      <c r="O141" s="182"/>
      <c r="P141" s="94"/>
      <c r="Q141" s="94"/>
    </row>
    <row r="142" spans="1:17" ht="14.25" hidden="1" thickBot="1">
      <c r="A142" s="190">
        <v>1</v>
      </c>
      <c r="B142" s="191"/>
      <c r="C142" s="191"/>
      <c r="D142" s="191"/>
      <c r="E142" s="191"/>
      <c r="F142" s="191"/>
      <c r="G142" s="42">
        <v>2</v>
      </c>
      <c r="H142" s="42">
        <v>3</v>
      </c>
      <c r="I142" s="42">
        <v>4</v>
      </c>
      <c r="J142" s="42">
        <v>5</v>
      </c>
      <c r="K142" s="42">
        <v>6</v>
      </c>
      <c r="L142" s="42">
        <v>7</v>
      </c>
      <c r="M142" s="42">
        <v>8</v>
      </c>
      <c r="N142" s="43">
        <v>9</v>
      </c>
      <c r="O142" s="55">
        <v>10</v>
      </c>
      <c r="P142" s="94"/>
      <c r="Q142" s="94"/>
    </row>
    <row r="143" spans="1:17" ht="15.75" thickBot="1">
      <c r="A143" s="146" t="s">
        <v>48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8"/>
      <c r="P143" s="94"/>
      <c r="Q143" s="94"/>
    </row>
    <row r="144" spans="1:17" ht="17.25">
      <c r="A144" s="149" t="s">
        <v>11</v>
      </c>
      <c r="B144" s="150"/>
      <c r="C144" s="150"/>
      <c r="D144" s="150"/>
      <c r="E144" s="150"/>
      <c r="F144" s="151"/>
      <c r="G144" s="49"/>
      <c r="H144" s="50"/>
      <c r="I144" s="3">
        <f aca="true" t="shared" si="15" ref="I144:N144">I146</f>
        <v>0</v>
      </c>
      <c r="J144" s="3">
        <f t="shared" si="15"/>
        <v>0</v>
      </c>
      <c r="K144" s="3">
        <f t="shared" si="15"/>
        <v>2216.029</v>
      </c>
      <c r="L144" s="3">
        <f t="shared" si="15"/>
        <v>2185.192</v>
      </c>
      <c r="M144" s="3">
        <f t="shared" si="15"/>
        <v>2216.029</v>
      </c>
      <c r="N144" s="51">
        <f t="shared" si="15"/>
        <v>2185.192</v>
      </c>
      <c r="O144" s="65">
        <f>(N144*100)/M144</f>
        <v>98.60845683878686</v>
      </c>
      <c r="P144" s="94">
        <f>N144/76997.045*100</f>
        <v>2.838020601959465</v>
      </c>
      <c r="Q144" s="94"/>
    </row>
    <row r="145" spans="1:17" ht="18" customHeight="1">
      <c r="A145" s="152" t="s">
        <v>3</v>
      </c>
      <c r="B145" s="153"/>
      <c r="C145" s="153"/>
      <c r="D145" s="153"/>
      <c r="E145" s="153"/>
      <c r="F145" s="154"/>
      <c r="G145" s="52"/>
      <c r="H145" s="54"/>
      <c r="I145" s="5"/>
      <c r="J145" s="5"/>
      <c r="K145" s="5"/>
      <c r="L145" s="5"/>
      <c r="M145" s="5"/>
      <c r="N145" s="17"/>
      <c r="O145" s="70"/>
      <c r="P145" s="94"/>
      <c r="Q145" s="94"/>
    </row>
    <row r="146" spans="1:17" ht="30.75">
      <c r="A146" s="178" t="s">
        <v>33</v>
      </c>
      <c r="B146" s="179"/>
      <c r="C146" s="179"/>
      <c r="D146" s="179"/>
      <c r="E146" s="179"/>
      <c r="F146" s="179"/>
      <c r="G146" s="12"/>
      <c r="H146" s="10" t="s">
        <v>34</v>
      </c>
      <c r="I146" s="7"/>
      <c r="J146" s="8"/>
      <c r="K146" s="8">
        <v>2216.029</v>
      </c>
      <c r="L146" s="8">
        <v>2185.192</v>
      </c>
      <c r="M146" s="8">
        <f>I146+K146</f>
        <v>2216.029</v>
      </c>
      <c r="N146" s="8">
        <f>J146+L146</f>
        <v>2185.192</v>
      </c>
      <c r="O146" s="69">
        <f>(N146*100)/M146</f>
        <v>98.60845683878686</v>
      </c>
      <c r="P146" s="94"/>
      <c r="Q146" s="94"/>
    </row>
    <row r="148" spans="1:16" s="104" customFormat="1" ht="18">
      <c r="A148" s="157" t="s">
        <v>93</v>
      </c>
      <c r="B148" s="157"/>
      <c r="C148" s="157"/>
      <c r="D148" s="157"/>
      <c r="E148" s="157"/>
      <c r="F148" s="157"/>
      <c r="G148" s="157"/>
      <c r="H148" s="157"/>
      <c r="I148" s="157"/>
      <c r="P148" s="105"/>
    </row>
    <row r="149" spans="1:13" ht="18">
      <c r="A149" s="157"/>
      <c r="B149" s="157"/>
      <c r="C149" s="157"/>
      <c r="D149" s="157"/>
      <c r="E149" s="157"/>
      <c r="F149" s="157"/>
      <c r="G149" s="157"/>
      <c r="H149" s="157"/>
      <c r="I149" s="157"/>
      <c r="K149" s="107"/>
      <c r="L149" s="107"/>
      <c r="M149" s="104" t="s">
        <v>94</v>
      </c>
    </row>
    <row r="150" spans="1:13" ht="18">
      <c r="A150" s="106"/>
      <c r="B150" s="106"/>
      <c r="C150" s="106"/>
      <c r="D150" s="106"/>
      <c r="E150" s="106"/>
      <c r="F150" s="106"/>
      <c r="G150" s="106"/>
      <c r="H150" s="106"/>
      <c r="I150" s="106"/>
      <c r="K150" s="82"/>
      <c r="L150" s="82"/>
      <c r="M150" s="104"/>
    </row>
    <row r="151" ht="12.75">
      <c r="A151" s="26" t="s">
        <v>84</v>
      </c>
    </row>
  </sheetData>
  <sheetProtection/>
  <mergeCells count="184">
    <mergeCell ref="A134:O134"/>
    <mergeCell ref="A135:F135"/>
    <mergeCell ref="A136:F136"/>
    <mergeCell ref="A137:F137"/>
    <mergeCell ref="N111:N113"/>
    <mergeCell ref="A114:F114"/>
    <mergeCell ref="A129:O129"/>
    <mergeCell ref="A130:F130"/>
    <mergeCell ref="A131:F131"/>
    <mergeCell ref="A132:F132"/>
    <mergeCell ref="A127:F127"/>
    <mergeCell ref="A128:F128"/>
    <mergeCell ref="A29:F29"/>
    <mergeCell ref="A110:F113"/>
    <mergeCell ref="G110:G113"/>
    <mergeCell ref="H110:H113"/>
    <mergeCell ref="A108:F108"/>
    <mergeCell ref="A118:F118"/>
    <mergeCell ref="A124:F124"/>
    <mergeCell ref="A125:O125"/>
    <mergeCell ref="A126:F126"/>
    <mergeCell ref="I110:J110"/>
    <mergeCell ref="K110:L110"/>
    <mergeCell ref="M110:N110"/>
    <mergeCell ref="O110:O113"/>
    <mergeCell ref="I111:I113"/>
    <mergeCell ref="A121:F121"/>
    <mergeCell ref="A99:F99"/>
    <mergeCell ref="A100:F100"/>
    <mergeCell ref="A101:O101"/>
    <mergeCell ref="A102:F102"/>
    <mergeCell ref="A103:F103"/>
    <mergeCell ref="A104:F104"/>
    <mergeCell ref="A93:F93"/>
    <mergeCell ref="A94:F94"/>
    <mergeCell ref="A95:F95"/>
    <mergeCell ref="A96:O96"/>
    <mergeCell ref="A97:F97"/>
    <mergeCell ref="A98:F98"/>
    <mergeCell ref="A76:O76"/>
    <mergeCell ref="A77:F77"/>
    <mergeCell ref="A78:F78"/>
    <mergeCell ref="A79:F79"/>
    <mergeCell ref="A85:F85"/>
    <mergeCell ref="A92:O92"/>
    <mergeCell ref="A80:O80"/>
    <mergeCell ref="A84:F84"/>
    <mergeCell ref="F10:L10"/>
    <mergeCell ref="H13:H16"/>
    <mergeCell ref="H11:M11"/>
    <mergeCell ref="A9:O9"/>
    <mergeCell ref="J14:J16"/>
    <mergeCell ref="K14:K16"/>
    <mergeCell ref="M14:M16"/>
    <mergeCell ref="I13:J13"/>
    <mergeCell ref="I14:I16"/>
    <mergeCell ref="I37:I39"/>
    <mergeCell ref="A21:F21"/>
    <mergeCell ref="A23:F23"/>
    <mergeCell ref="A22:F22"/>
    <mergeCell ref="A19:F19"/>
    <mergeCell ref="L14:L16"/>
    <mergeCell ref="L1:N1"/>
    <mergeCell ref="L2:N2"/>
    <mergeCell ref="L3:N3"/>
    <mergeCell ref="A18:O18"/>
    <mergeCell ref="A17:F17"/>
    <mergeCell ref="M13:N13"/>
    <mergeCell ref="G13:G16"/>
    <mergeCell ref="K13:L13"/>
    <mergeCell ref="O13:O16"/>
    <mergeCell ref="A8:O8"/>
    <mergeCell ref="A31:F31"/>
    <mergeCell ref="A26:F26"/>
    <mergeCell ref="A13:F16"/>
    <mergeCell ref="A27:F27"/>
    <mergeCell ref="A28:F28"/>
    <mergeCell ref="A30:F30"/>
    <mergeCell ref="A24:F24"/>
    <mergeCell ref="A25:F25"/>
    <mergeCell ref="A20:F20"/>
    <mergeCell ref="A50:F50"/>
    <mergeCell ref="A49:O49"/>
    <mergeCell ref="L37:L39"/>
    <mergeCell ref="M37:M39"/>
    <mergeCell ref="I36:J36"/>
    <mergeCell ref="J37:J39"/>
    <mergeCell ref="A44:F44"/>
    <mergeCell ref="A48:F48"/>
    <mergeCell ref="A45:F45"/>
    <mergeCell ref="A42:F42"/>
    <mergeCell ref="A51:F51"/>
    <mergeCell ref="A47:F47"/>
    <mergeCell ref="A46:F46"/>
    <mergeCell ref="O36:O39"/>
    <mergeCell ref="A36:F39"/>
    <mergeCell ref="K36:L36"/>
    <mergeCell ref="M36:N36"/>
    <mergeCell ref="H36:H39"/>
    <mergeCell ref="K37:K39"/>
    <mergeCell ref="A43:F43"/>
    <mergeCell ref="A62:F62"/>
    <mergeCell ref="A91:F91"/>
    <mergeCell ref="N14:N16"/>
    <mergeCell ref="A40:F40"/>
    <mergeCell ref="N37:N39"/>
    <mergeCell ref="A41:O41"/>
    <mergeCell ref="G36:G39"/>
    <mergeCell ref="A32:F32"/>
    <mergeCell ref="A59:F59"/>
    <mergeCell ref="A52:F52"/>
    <mergeCell ref="A144:F144"/>
    <mergeCell ref="A143:O143"/>
    <mergeCell ref="A58:O58"/>
    <mergeCell ref="A66:F66"/>
    <mergeCell ref="A123:F123"/>
    <mergeCell ref="A71:F74"/>
    <mergeCell ref="A142:F142"/>
    <mergeCell ref="A67:O67"/>
    <mergeCell ref="K138:L138"/>
    <mergeCell ref="M139:M141"/>
    <mergeCell ref="A57:F57"/>
    <mergeCell ref="A65:F65"/>
    <mergeCell ref="A89:F89"/>
    <mergeCell ref="A86:O86"/>
    <mergeCell ref="A87:F87"/>
    <mergeCell ref="A88:F88"/>
    <mergeCell ref="I71:J71"/>
    <mergeCell ref="K71:L71"/>
    <mergeCell ref="M71:N71"/>
    <mergeCell ref="A75:F75"/>
    <mergeCell ref="A145:F145"/>
    <mergeCell ref="M72:M74"/>
    <mergeCell ref="A146:F146"/>
    <mergeCell ref="J111:J113"/>
    <mergeCell ref="K111:K113"/>
    <mergeCell ref="L111:L113"/>
    <mergeCell ref="M111:M113"/>
    <mergeCell ref="A133:F133"/>
    <mergeCell ref="A107:F107"/>
    <mergeCell ref="A120:O120"/>
    <mergeCell ref="O71:O74"/>
    <mergeCell ref="I72:I74"/>
    <mergeCell ref="J72:J74"/>
    <mergeCell ref="K72:K74"/>
    <mergeCell ref="L72:L74"/>
    <mergeCell ref="N72:N74"/>
    <mergeCell ref="O138:O141"/>
    <mergeCell ref="I139:I141"/>
    <mergeCell ref="J139:J141"/>
    <mergeCell ref="K139:K141"/>
    <mergeCell ref="L139:L141"/>
    <mergeCell ref="I138:J138"/>
    <mergeCell ref="M138:N138"/>
    <mergeCell ref="G71:G74"/>
    <mergeCell ref="A70:F70"/>
    <mergeCell ref="A83:F83"/>
    <mergeCell ref="A105:O105"/>
    <mergeCell ref="A106:F106"/>
    <mergeCell ref="A109:F109"/>
    <mergeCell ref="A82:F82"/>
    <mergeCell ref="A90:F90"/>
    <mergeCell ref="A81:F81"/>
    <mergeCell ref="H71:H74"/>
    <mergeCell ref="A148:I149"/>
    <mergeCell ref="A115:O115"/>
    <mergeCell ref="A116:F116"/>
    <mergeCell ref="A117:F117"/>
    <mergeCell ref="A119:F119"/>
    <mergeCell ref="A138:F141"/>
    <mergeCell ref="G138:G141"/>
    <mergeCell ref="H138:H141"/>
    <mergeCell ref="N139:N141"/>
    <mergeCell ref="A122:F122"/>
    <mergeCell ref="A53:O53"/>
    <mergeCell ref="A54:F54"/>
    <mergeCell ref="A55:F55"/>
    <mergeCell ref="A56:F56"/>
    <mergeCell ref="A68:F68"/>
    <mergeCell ref="A69:F69"/>
    <mergeCell ref="A64:F64"/>
    <mergeCell ref="A60:F60"/>
    <mergeCell ref="A63:F63"/>
    <mergeCell ref="A61:F61"/>
  </mergeCells>
  <printOptions horizontalCentered="1"/>
  <pageMargins left="0.1968503937007874" right="0.1968503937007874" top="0.7874015748031497" bottom="0.1968503937007874" header="0.5118110236220472" footer="0.31496062992125984"/>
  <pageSetup horizontalDpi="600" verticalDpi="600" orientation="landscape" paperSize="9" scale="77" r:id="rId1"/>
  <rowBreaks count="3" manualBreakCount="3">
    <brk id="34" max="255" man="1"/>
    <brk id="70" max="14" man="1"/>
    <brk id="10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="90" zoomScaleSheetLayoutView="90" zoomScalePageLayoutView="0" workbookViewId="0" topLeftCell="A4">
      <selection activeCell="S12" sqref="S12"/>
    </sheetView>
  </sheetViews>
  <sheetFormatPr defaultColWidth="9.00390625" defaultRowHeight="12.75"/>
  <cols>
    <col min="1" max="1" width="10.125" style="0" customWidth="1"/>
    <col min="2" max="2" width="40.125" style="0" customWidth="1"/>
    <col min="3" max="3" width="9.875" style="0" customWidth="1"/>
    <col min="4" max="4" width="27.25390625" style="0" customWidth="1"/>
    <col min="5" max="6" width="10.50390625" style="0" customWidth="1"/>
    <col min="7" max="7" width="9.50390625" style="0" customWidth="1"/>
    <col min="8" max="8" width="10.00390625" style="0" customWidth="1"/>
    <col min="9" max="9" width="10.75390625" style="0" customWidth="1"/>
    <col min="10" max="10" width="10.625" style="0" customWidth="1"/>
  </cols>
  <sheetData>
    <row r="1" spans="8:10" ht="15" hidden="1">
      <c r="H1" s="239" t="s">
        <v>9</v>
      </c>
      <c r="I1" s="239"/>
      <c r="J1" s="239"/>
    </row>
    <row r="2" spans="8:10" ht="15" hidden="1">
      <c r="H2" s="239" t="s">
        <v>7</v>
      </c>
      <c r="I2" s="239"/>
      <c r="J2" s="239"/>
    </row>
    <row r="3" spans="8:10" ht="15" hidden="1">
      <c r="H3" s="239" t="s">
        <v>49</v>
      </c>
      <c r="I3" s="239"/>
      <c r="J3" s="239"/>
    </row>
    <row r="4" ht="12.75">
      <c r="J4" s="84" t="s">
        <v>81</v>
      </c>
    </row>
    <row r="5" ht="12.75">
      <c r="J5" s="84"/>
    </row>
    <row r="6" spans="1:10" ht="39.75" customHeight="1">
      <c r="A6" s="240" t="s">
        <v>78</v>
      </c>
      <c r="B6" s="240"/>
      <c r="C6" s="240"/>
      <c r="D6" s="240"/>
      <c r="E6" s="240"/>
      <c r="F6" s="240"/>
      <c r="G6" s="240"/>
      <c r="H6" s="240"/>
      <c r="I6" s="240"/>
      <c r="J6" s="240"/>
    </row>
    <row r="7" spans="1:10" ht="21">
      <c r="A7" s="241" t="s">
        <v>15</v>
      </c>
      <c r="B7" s="241"/>
      <c r="C7" s="241"/>
      <c r="D7" s="241"/>
      <c r="E7" s="241"/>
      <c r="F7" s="241"/>
      <c r="G7" s="241"/>
      <c r="H7" s="241"/>
      <c r="I7" s="241"/>
      <c r="J7" s="241"/>
    </row>
    <row r="8" spans="1:10" ht="12.75">
      <c r="A8" s="245" t="s">
        <v>50</v>
      </c>
      <c r="B8" s="245"/>
      <c r="C8" s="245"/>
      <c r="D8" s="245"/>
      <c r="E8" s="245"/>
      <c r="F8" s="245"/>
      <c r="G8" s="245"/>
      <c r="H8" s="245"/>
      <c r="I8" s="245"/>
      <c r="J8" s="245"/>
    </row>
    <row r="9" spans="4:6" ht="15">
      <c r="D9" s="246" t="s">
        <v>98</v>
      </c>
      <c r="E9" s="246"/>
      <c r="F9" s="246"/>
    </row>
    <row r="10" ht="13.5" thickBot="1">
      <c r="J10" t="s">
        <v>70</v>
      </c>
    </row>
    <row r="11" spans="1:10" s="86" customFormat="1" ht="12.75">
      <c r="A11" s="247" t="s">
        <v>51</v>
      </c>
      <c r="B11" s="249" t="s">
        <v>52</v>
      </c>
      <c r="C11" s="255" t="s">
        <v>53</v>
      </c>
      <c r="D11" s="249" t="s">
        <v>54</v>
      </c>
      <c r="E11" s="242" t="s">
        <v>55</v>
      </c>
      <c r="F11" s="243"/>
      <c r="G11" s="257"/>
      <c r="H11" s="242" t="s">
        <v>56</v>
      </c>
      <c r="I11" s="243"/>
      <c r="J11" s="244"/>
    </row>
    <row r="12" spans="1:10" s="86" customFormat="1" ht="48.75" customHeight="1" thickBot="1">
      <c r="A12" s="248"/>
      <c r="B12" s="250"/>
      <c r="C12" s="256"/>
      <c r="D12" s="250"/>
      <c r="E12" s="122" t="s">
        <v>57</v>
      </c>
      <c r="F12" s="122" t="s">
        <v>58</v>
      </c>
      <c r="G12" s="122" t="s">
        <v>59</v>
      </c>
      <c r="H12" s="122" t="s">
        <v>57</v>
      </c>
      <c r="I12" s="122" t="s">
        <v>58</v>
      </c>
      <c r="J12" s="123" t="s">
        <v>59</v>
      </c>
    </row>
    <row r="13" spans="1:10" s="86" customFormat="1" ht="13.5" thickBot="1">
      <c r="A13" s="127" t="s">
        <v>60</v>
      </c>
      <c r="B13" s="126" t="s">
        <v>61</v>
      </c>
      <c r="C13" s="126" t="s">
        <v>62</v>
      </c>
      <c r="D13" s="126" t="s">
        <v>63</v>
      </c>
      <c r="E13" s="126" t="s">
        <v>64</v>
      </c>
      <c r="F13" s="126" t="s">
        <v>65</v>
      </c>
      <c r="G13" s="126" t="s">
        <v>66</v>
      </c>
      <c r="H13" s="126" t="s">
        <v>67</v>
      </c>
      <c r="I13" s="126" t="s">
        <v>68</v>
      </c>
      <c r="J13" s="128" t="s">
        <v>69</v>
      </c>
    </row>
    <row r="14" spans="1:10" ht="39">
      <c r="A14" s="129"/>
      <c r="B14" s="130" t="s">
        <v>117</v>
      </c>
      <c r="C14" s="130">
        <v>1216012</v>
      </c>
      <c r="D14" s="130" t="s">
        <v>71</v>
      </c>
      <c r="E14" s="131">
        <v>4500</v>
      </c>
      <c r="F14" s="131"/>
      <c r="G14" s="131">
        <f aca="true" t="shared" si="0" ref="G14:G22">E14+F14</f>
        <v>4500</v>
      </c>
      <c r="H14" s="131">
        <v>4500</v>
      </c>
      <c r="I14" s="131"/>
      <c r="J14" s="132">
        <f aca="true" t="shared" si="1" ref="J14:J22">H14+I14</f>
        <v>4500</v>
      </c>
    </row>
    <row r="15" spans="1:10" ht="39">
      <c r="A15" s="118"/>
      <c r="B15" s="85" t="s">
        <v>117</v>
      </c>
      <c r="C15" s="85">
        <v>1216013</v>
      </c>
      <c r="D15" s="85" t="s">
        <v>110</v>
      </c>
      <c r="E15" s="95">
        <v>400</v>
      </c>
      <c r="F15" s="95"/>
      <c r="G15" s="95">
        <f t="shared" si="0"/>
        <v>400</v>
      </c>
      <c r="H15" s="95">
        <v>72.762</v>
      </c>
      <c r="I15" s="95"/>
      <c r="J15" s="119">
        <f t="shared" si="1"/>
        <v>72.762</v>
      </c>
    </row>
    <row r="16" spans="1:10" ht="26.25">
      <c r="A16" s="253"/>
      <c r="B16" s="85" t="s">
        <v>118</v>
      </c>
      <c r="C16" s="254">
        <v>1216030</v>
      </c>
      <c r="D16" s="254" t="s">
        <v>72</v>
      </c>
      <c r="E16" s="95">
        <v>21120.3</v>
      </c>
      <c r="F16" s="95"/>
      <c r="G16" s="95">
        <f t="shared" si="0"/>
        <v>21120.3</v>
      </c>
      <c r="H16" s="95">
        <v>20766.537</v>
      </c>
      <c r="I16" s="95"/>
      <c r="J16" s="119">
        <f t="shared" si="1"/>
        <v>20766.537</v>
      </c>
    </row>
    <row r="17" spans="1:10" ht="26.25">
      <c r="A17" s="253"/>
      <c r="B17" s="85" t="s">
        <v>119</v>
      </c>
      <c r="C17" s="254"/>
      <c r="D17" s="254"/>
      <c r="E17" s="95">
        <v>360</v>
      </c>
      <c r="F17" s="95"/>
      <c r="G17" s="95">
        <f t="shared" si="0"/>
        <v>360</v>
      </c>
      <c r="H17" s="95">
        <v>164.766</v>
      </c>
      <c r="I17" s="95"/>
      <c r="J17" s="119">
        <f t="shared" si="1"/>
        <v>164.766</v>
      </c>
    </row>
    <row r="18" spans="1:10" ht="26.25">
      <c r="A18" s="118"/>
      <c r="B18" s="85" t="s">
        <v>119</v>
      </c>
      <c r="C18" s="85">
        <v>1216040</v>
      </c>
      <c r="D18" s="85" t="s">
        <v>95</v>
      </c>
      <c r="E18" s="95">
        <v>15</v>
      </c>
      <c r="F18" s="95"/>
      <c r="G18" s="95">
        <f t="shared" si="0"/>
        <v>15</v>
      </c>
      <c r="H18" s="95">
        <v>14.05</v>
      </c>
      <c r="I18" s="95"/>
      <c r="J18" s="119">
        <f t="shared" si="1"/>
        <v>14.05</v>
      </c>
    </row>
    <row r="19" spans="1:10" ht="26.25">
      <c r="A19" s="253"/>
      <c r="B19" s="85" t="s">
        <v>118</v>
      </c>
      <c r="C19" s="254">
        <v>1216090</v>
      </c>
      <c r="D19" s="254" t="s">
        <v>73</v>
      </c>
      <c r="E19" s="95">
        <v>355</v>
      </c>
      <c r="F19" s="95"/>
      <c r="G19" s="95">
        <f t="shared" si="0"/>
        <v>355</v>
      </c>
      <c r="H19" s="95">
        <v>355</v>
      </c>
      <c r="I19" s="95"/>
      <c r="J19" s="119">
        <f t="shared" si="1"/>
        <v>355</v>
      </c>
    </row>
    <row r="20" spans="1:10" ht="43.5" customHeight="1">
      <c r="A20" s="253"/>
      <c r="B20" s="85" t="s">
        <v>117</v>
      </c>
      <c r="C20" s="254"/>
      <c r="D20" s="254"/>
      <c r="E20" s="95">
        <v>354.893</v>
      </c>
      <c r="F20" s="95"/>
      <c r="G20" s="95">
        <f t="shared" si="0"/>
        <v>354.893</v>
      </c>
      <c r="H20" s="95">
        <v>341.907</v>
      </c>
      <c r="I20" s="95"/>
      <c r="J20" s="119">
        <f t="shared" si="1"/>
        <v>341.907</v>
      </c>
    </row>
    <row r="21" spans="1:10" ht="26.25">
      <c r="A21" s="253"/>
      <c r="B21" s="85" t="s">
        <v>122</v>
      </c>
      <c r="C21" s="254"/>
      <c r="D21" s="254"/>
      <c r="E21" s="95">
        <v>170</v>
      </c>
      <c r="F21" s="95"/>
      <c r="G21" s="95">
        <f t="shared" si="0"/>
        <v>170</v>
      </c>
      <c r="H21" s="95">
        <v>170</v>
      </c>
      <c r="I21" s="95"/>
      <c r="J21" s="119">
        <f t="shared" si="1"/>
        <v>170</v>
      </c>
    </row>
    <row r="22" spans="1:10" ht="26.25">
      <c r="A22" s="261"/>
      <c r="B22" s="85" t="s">
        <v>118</v>
      </c>
      <c r="C22" s="254">
        <v>1217310</v>
      </c>
      <c r="D22" s="254" t="s">
        <v>74</v>
      </c>
      <c r="E22" s="96"/>
      <c r="F22" s="96">
        <v>290</v>
      </c>
      <c r="G22" s="96">
        <f t="shared" si="0"/>
        <v>290</v>
      </c>
      <c r="H22" s="96"/>
      <c r="I22" s="96">
        <v>282.333</v>
      </c>
      <c r="J22" s="120">
        <f t="shared" si="1"/>
        <v>282.333</v>
      </c>
    </row>
    <row r="23" spans="1:10" ht="39.75" customHeight="1" thickBot="1">
      <c r="A23" s="262"/>
      <c r="B23" s="133" t="s">
        <v>117</v>
      </c>
      <c r="C23" s="258"/>
      <c r="D23" s="258"/>
      <c r="E23" s="134"/>
      <c r="F23" s="134">
        <v>5650.065</v>
      </c>
      <c r="G23" s="134">
        <f aca="true" t="shared" si="2" ref="G23:G30">E23+F23</f>
        <v>5650.065</v>
      </c>
      <c r="H23" s="134"/>
      <c r="I23" s="134">
        <v>5170.652</v>
      </c>
      <c r="J23" s="135">
        <f aca="true" t="shared" si="3" ref="J23:J30">H23+I23</f>
        <v>5170.652</v>
      </c>
    </row>
    <row r="24" spans="1:10" ht="33.75" customHeight="1">
      <c r="A24" s="129"/>
      <c r="B24" s="130" t="s">
        <v>112</v>
      </c>
      <c r="C24" s="130">
        <v>1217321</v>
      </c>
      <c r="D24" s="130" t="s">
        <v>111</v>
      </c>
      <c r="E24" s="141"/>
      <c r="F24" s="141">
        <v>1623.562</v>
      </c>
      <c r="G24" s="141">
        <f t="shared" si="2"/>
        <v>1623.562</v>
      </c>
      <c r="H24" s="141"/>
      <c r="I24" s="141">
        <v>1598.027</v>
      </c>
      <c r="J24" s="142">
        <f t="shared" si="3"/>
        <v>1598.027</v>
      </c>
    </row>
    <row r="25" spans="1:10" ht="36.75" customHeight="1">
      <c r="A25" s="118"/>
      <c r="B25" s="85" t="s">
        <v>114</v>
      </c>
      <c r="C25" s="85">
        <v>1217322</v>
      </c>
      <c r="D25" s="85" t="s">
        <v>113</v>
      </c>
      <c r="E25" s="96"/>
      <c r="F25" s="96">
        <v>6327.95</v>
      </c>
      <c r="G25" s="96">
        <f t="shared" si="2"/>
        <v>6327.95</v>
      </c>
      <c r="H25" s="96"/>
      <c r="I25" s="96">
        <v>5180.67</v>
      </c>
      <c r="J25" s="120">
        <f t="shared" si="3"/>
        <v>5180.67</v>
      </c>
    </row>
    <row r="26" spans="1:10" ht="39">
      <c r="A26" s="118"/>
      <c r="B26" s="85" t="s">
        <v>116</v>
      </c>
      <c r="C26" s="85">
        <v>1217324</v>
      </c>
      <c r="D26" s="85" t="s">
        <v>115</v>
      </c>
      <c r="E26" s="96"/>
      <c r="F26" s="96">
        <v>1119.815</v>
      </c>
      <c r="G26" s="96">
        <f t="shared" si="2"/>
        <v>1119.815</v>
      </c>
      <c r="H26" s="96"/>
      <c r="I26" s="96">
        <v>1119.815</v>
      </c>
      <c r="J26" s="120">
        <f t="shared" si="3"/>
        <v>1119.815</v>
      </c>
    </row>
    <row r="27" spans="1:10" ht="39">
      <c r="A27" s="253"/>
      <c r="B27" s="85" t="s">
        <v>117</v>
      </c>
      <c r="C27" s="254">
        <v>1217330</v>
      </c>
      <c r="D27" s="254" t="s">
        <v>96</v>
      </c>
      <c r="E27" s="96"/>
      <c r="F27" s="96">
        <v>157.037</v>
      </c>
      <c r="G27" s="96">
        <f t="shared" si="2"/>
        <v>157.037</v>
      </c>
      <c r="H27" s="96"/>
      <c r="I27" s="96">
        <v>157.037</v>
      </c>
      <c r="J27" s="120">
        <f t="shared" si="3"/>
        <v>157.037</v>
      </c>
    </row>
    <row r="28" spans="1:10" ht="39">
      <c r="A28" s="253"/>
      <c r="B28" s="85" t="s">
        <v>120</v>
      </c>
      <c r="C28" s="254"/>
      <c r="D28" s="254"/>
      <c r="E28" s="96"/>
      <c r="F28" s="96">
        <v>826.406</v>
      </c>
      <c r="G28" s="96">
        <f t="shared" si="2"/>
        <v>826.406</v>
      </c>
      <c r="H28" s="96"/>
      <c r="I28" s="96">
        <v>825.191</v>
      </c>
      <c r="J28" s="120">
        <f t="shared" si="3"/>
        <v>825.191</v>
      </c>
    </row>
    <row r="29" spans="1:10" ht="59.25" customHeight="1">
      <c r="A29" s="118"/>
      <c r="B29" s="85" t="s">
        <v>112</v>
      </c>
      <c r="C29" s="85">
        <v>1217363</v>
      </c>
      <c r="D29" s="85" t="s">
        <v>97</v>
      </c>
      <c r="E29" s="96"/>
      <c r="F29" s="96">
        <v>574.734</v>
      </c>
      <c r="G29" s="96">
        <f t="shared" si="2"/>
        <v>574.734</v>
      </c>
      <c r="H29" s="96"/>
      <c r="I29" s="96">
        <v>530.4</v>
      </c>
      <c r="J29" s="120">
        <f t="shared" si="3"/>
        <v>530.4</v>
      </c>
    </row>
    <row r="30" spans="1:10" ht="45" customHeight="1">
      <c r="A30" s="118"/>
      <c r="B30" s="85" t="s">
        <v>121</v>
      </c>
      <c r="C30" s="85">
        <v>1217370</v>
      </c>
      <c r="D30" s="85" t="s">
        <v>80</v>
      </c>
      <c r="E30" s="96">
        <v>88.4</v>
      </c>
      <c r="F30" s="96">
        <v>565</v>
      </c>
      <c r="G30" s="96">
        <f t="shared" si="2"/>
        <v>653.4</v>
      </c>
      <c r="H30" s="96">
        <v>84.36</v>
      </c>
      <c r="I30" s="96">
        <v>557.928</v>
      </c>
      <c r="J30" s="120">
        <f t="shared" si="3"/>
        <v>642.288</v>
      </c>
    </row>
    <row r="31" spans="1:10" ht="57" customHeight="1">
      <c r="A31" s="121"/>
      <c r="B31" s="85" t="s">
        <v>118</v>
      </c>
      <c r="C31" s="87">
        <v>1217461</v>
      </c>
      <c r="D31" s="85" t="s">
        <v>75</v>
      </c>
      <c r="E31" s="97">
        <v>20551.031</v>
      </c>
      <c r="F31" s="97">
        <v>4756.659</v>
      </c>
      <c r="G31" s="96">
        <f>E31+F31</f>
        <v>25307.69</v>
      </c>
      <c r="H31" s="97">
        <v>20100.72</v>
      </c>
      <c r="I31" s="97">
        <v>4756.623</v>
      </c>
      <c r="J31" s="120">
        <f>H31+I31</f>
        <v>24857.343</v>
      </c>
    </row>
    <row r="32" spans="1:10" ht="39">
      <c r="A32" s="260"/>
      <c r="B32" s="85" t="s">
        <v>117</v>
      </c>
      <c r="C32" s="259">
        <v>1217670</v>
      </c>
      <c r="D32" s="254" t="s">
        <v>76</v>
      </c>
      <c r="E32" s="97"/>
      <c r="F32" s="97">
        <v>8298.254</v>
      </c>
      <c r="G32" s="96">
        <f>E32+F32</f>
        <v>8298.254</v>
      </c>
      <c r="H32" s="97"/>
      <c r="I32" s="97">
        <v>8274.769</v>
      </c>
      <c r="J32" s="120">
        <f>H32+I32</f>
        <v>8274.769</v>
      </c>
    </row>
    <row r="33" spans="1:10" ht="26.25">
      <c r="A33" s="260"/>
      <c r="B33" s="85" t="s">
        <v>119</v>
      </c>
      <c r="C33" s="259"/>
      <c r="D33" s="254"/>
      <c r="E33" s="97"/>
      <c r="F33" s="97">
        <v>1077.999</v>
      </c>
      <c r="G33" s="96">
        <f>E33+F33</f>
        <v>1077.999</v>
      </c>
      <c r="H33" s="97"/>
      <c r="I33" s="97">
        <v>1077.998</v>
      </c>
      <c r="J33" s="120">
        <f>H33+I33</f>
        <v>1077.998</v>
      </c>
    </row>
    <row r="34" spans="1:10" ht="27" thickBot="1">
      <c r="A34" s="143"/>
      <c r="B34" s="133" t="s">
        <v>119</v>
      </c>
      <c r="C34" s="144">
        <v>1218312</v>
      </c>
      <c r="D34" s="133" t="s">
        <v>77</v>
      </c>
      <c r="E34" s="145"/>
      <c r="F34" s="145">
        <v>2216.029</v>
      </c>
      <c r="G34" s="134">
        <f>E34+F34</f>
        <v>2216.029</v>
      </c>
      <c r="H34" s="145"/>
      <c r="I34" s="145">
        <v>2185.192</v>
      </c>
      <c r="J34" s="135">
        <f>H34+I34</f>
        <v>2185.192</v>
      </c>
    </row>
    <row r="35" spans="1:10" s="117" customFormat="1" ht="13.5" thickBot="1">
      <c r="A35" s="136"/>
      <c r="B35" s="137" t="s">
        <v>5</v>
      </c>
      <c r="C35" s="137"/>
      <c r="D35" s="138"/>
      <c r="E35" s="139">
        <f aca="true" t="shared" si="4" ref="E35:J35">SUM(E14:E34)</f>
        <v>47914.623999999996</v>
      </c>
      <c r="F35" s="139">
        <f t="shared" si="4"/>
        <v>33483.51</v>
      </c>
      <c r="G35" s="139">
        <f t="shared" si="4"/>
        <v>81398.13399999999</v>
      </c>
      <c r="H35" s="139">
        <f t="shared" si="4"/>
        <v>46570.102</v>
      </c>
      <c r="I35" s="139">
        <f t="shared" si="4"/>
        <v>31716.635</v>
      </c>
      <c r="J35" s="140">
        <f t="shared" si="4"/>
        <v>78286.737</v>
      </c>
    </row>
    <row r="36" spans="1:10" ht="12.75">
      <c r="A36" s="26"/>
      <c r="B36" s="26"/>
      <c r="C36" s="26"/>
      <c r="D36" s="26"/>
      <c r="E36" s="88"/>
      <c r="F36" s="88"/>
      <c r="G36" s="88"/>
      <c r="H36" s="88"/>
      <c r="I36" s="88"/>
      <c r="J36" s="88"/>
    </row>
    <row r="37" spans="1:16" s="104" customFormat="1" ht="33.75" customHeight="1">
      <c r="A37" s="251" t="s">
        <v>93</v>
      </c>
      <c r="B37" s="251"/>
      <c r="C37" s="251"/>
      <c r="D37" s="251"/>
      <c r="F37" s="116"/>
      <c r="G37" s="116"/>
      <c r="H37" s="252" t="s">
        <v>94</v>
      </c>
      <c r="I37" s="252"/>
      <c r="J37" s="252"/>
      <c r="P37" s="105"/>
    </row>
    <row r="38" s="26" customFormat="1" ht="12.75">
      <c r="P38" s="98"/>
    </row>
    <row r="39" spans="1:16" s="26" customFormat="1" ht="12.75">
      <c r="A39" s="26" t="s">
        <v>84</v>
      </c>
      <c r="P39" s="98"/>
    </row>
    <row r="40" spans="1:9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2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2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2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2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2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2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2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2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2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2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2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2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2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2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2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2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2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2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2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2.75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2.75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2.75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2.75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2.75">
      <c r="A68" s="26"/>
      <c r="B68" s="26"/>
      <c r="C68" s="26"/>
      <c r="D68" s="26"/>
      <c r="E68" s="26"/>
      <c r="F68" s="26"/>
      <c r="G68" s="26"/>
      <c r="H68" s="26"/>
      <c r="I68" s="26"/>
    </row>
    <row r="69" spans="1:9" ht="12.75">
      <c r="A69" s="26"/>
      <c r="B69" s="26"/>
      <c r="C69" s="26"/>
      <c r="D69" s="26"/>
      <c r="E69" s="26"/>
      <c r="F69" s="26"/>
      <c r="G69" s="26"/>
      <c r="H69" s="26"/>
      <c r="I69" s="26"/>
    </row>
  </sheetData>
  <sheetProtection/>
  <mergeCells count="30">
    <mergeCell ref="D32:D33"/>
    <mergeCell ref="A32:A33"/>
    <mergeCell ref="A22:A23"/>
    <mergeCell ref="C11:C12"/>
    <mergeCell ref="D11:D12"/>
    <mergeCell ref="E11:G11"/>
    <mergeCell ref="D22:D23"/>
    <mergeCell ref="C22:C23"/>
    <mergeCell ref="A19:A21"/>
    <mergeCell ref="C19:C21"/>
    <mergeCell ref="A37:D37"/>
    <mergeCell ref="H37:J37"/>
    <mergeCell ref="A16:A17"/>
    <mergeCell ref="C16:C17"/>
    <mergeCell ref="D16:D17"/>
    <mergeCell ref="D19:D21"/>
    <mergeCell ref="C27:C28"/>
    <mergeCell ref="D27:D28"/>
    <mergeCell ref="A27:A28"/>
    <mergeCell ref="C32:C33"/>
    <mergeCell ref="H1:J1"/>
    <mergeCell ref="H2:J2"/>
    <mergeCell ref="H3:J3"/>
    <mergeCell ref="A6:J6"/>
    <mergeCell ref="A7:J7"/>
    <mergeCell ref="H11:J11"/>
    <mergeCell ref="A8:J8"/>
    <mergeCell ref="D9:F9"/>
    <mergeCell ref="A11:A12"/>
    <mergeCell ref="B11:B1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2022-05-26T06:19:20Z</cp:lastPrinted>
  <dcterms:created xsi:type="dcterms:W3CDTF">2018-03-12T13:41:54Z</dcterms:created>
  <dcterms:modified xsi:type="dcterms:W3CDTF">2022-06-01T05:47:32Z</dcterms:modified>
  <cp:category/>
  <cp:version/>
  <cp:contentType/>
  <cp:contentStatus/>
</cp:coreProperties>
</file>